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PS 11-02-11" sheetId="3" r:id="rId3"/>
    <sheet name="SO 11-10-01" sheetId="4" r:id="rId4"/>
    <sheet name="SO 11-11-01" sheetId="5" r:id="rId5"/>
    <sheet name="SO 11-13-01" sheetId="6" r:id="rId6"/>
    <sheet name="SO 11-76-01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<sst xmlns="http://schemas.openxmlformats.org/spreadsheetml/2006/main" count="4463" uniqueCount="859">
  <si>
    <t>Aspe</t>
  </si>
  <si>
    <t>Rekapitulace ceny</t>
  </si>
  <si>
    <t>S632000188</t>
  </si>
  <si>
    <t>Rekonstrukce a doplnění závor na přejezdu P751 v km 56,357 na trati Domažlice - Planá</t>
  </si>
  <si>
    <t>ZŘ</t>
  </si>
  <si>
    <t>20230406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</si>
  <si>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</si>
  <si>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</si>
  <si>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</si>
  <si>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</si>
  <si>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</si>
  <si>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</si>
  <si>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</si>
  <si>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</si>
  <si>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</si>
  <si>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</si>
  <si>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11-01-31</t>
  </si>
  <si>
    <t>PZZ přejezdu P751 v km 56,357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</si>
  <si>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</si>
  <si>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</si>
  <si>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</si>
  <si>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</si>
  <si>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</si>
  <si>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</si>
  <si>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</si>
  <si>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</si>
  <si>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</si>
  <si>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</si>
  <si>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</si>
  <si>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</si>
  <si>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</si>
  <si>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</si>
  <si>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</si>
  <si>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</si>
  <si>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</si>
  <si>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</si>
  <si>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</si>
  <si>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</si>
  <si>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</si>
  <si>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</si>
  <si>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</si>
  <si>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</si>
  <si>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</si>
  <si>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</si>
  <si>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</si>
  <si>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</si>
  <si>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</si>
  <si>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</si>
  <si>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</si>
  <si>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</si>
  <si>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</si>
  <si>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</si>
  <si>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</si>
  <si>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R-položka</t>
  </si>
  <si>
    <t>PP</t>
  </si>
  <si>
    <t/>
  </si>
  <si>
    <t>VV</t>
  </si>
  <si>
    <t>z výkresů  č. 0101, 0102, 0103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</si>
  <si>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</si>
  <si>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</si>
  <si>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</si>
  <si>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</si>
  <si>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</si>
  <si>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</si>
  <si>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</si>
  <si>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R13173</t>
  </si>
  <si>
    <t>HLOUBENÍ JAM ZAPAŽ I NEPAŽ TŘ. I</t>
  </si>
  <si>
    <t>M3</t>
  </si>
  <si>
    <t>8*1,3+8*0,15+2+1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</si>
  <si>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</si>
  <si>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4</t>
  </si>
  <si>
    <t>R13273</t>
  </si>
  <si>
    <t>HLOUBENÍ RÝH ŠÍŘ DO 2M PAŽ I NEPAŽ TŘ. I</t>
  </si>
  <si>
    <t>0,35*0,8*81+0,35*0,8*130</t>
  </si>
  <si>
    <t>5</t>
  </si>
  <si>
    <t>141733</t>
  </si>
  <si>
    <t>PROTLAČOVÁNÍ POTRUBÍ Z PLAST HMOT DN DO 150MM</t>
  </si>
  <si>
    <t>M</t>
  </si>
  <si>
    <t>2022_OTSKP</t>
  </si>
  <si>
    <t>z výkresů č. 0102, 0220 a TZ</t>
  </si>
  <si>
    <t>Technická specifikace položky odpovídá příslušné cenové soustavě.</t>
  </si>
  <si>
    <t>6</t>
  </si>
  <si>
    <t>14173</t>
  </si>
  <si>
    <t>PROTLAČOVÁNÍ POTRUBÍ Z PLAST HMOT DN DO 200MM</t>
  </si>
  <si>
    <t>7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</si>
  <si>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</si>
  <si>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</si>
  <si>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</si>
  <si>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8</t>
  </si>
  <si>
    <t>702312</t>
  </si>
  <si>
    <t>ZAKRYTÍ KABELŮ VÝSTRAŽNOU FÓLIÍ ŠÍŘKY PŘES 20 DO 40 CM</t>
  </si>
  <si>
    <t>9</t>
  </si>
  <si>
    <t>R17411</t>
  </si>
  <si>
    <t>ZÁSYP JAM A RÝH ZEMINOU SE ZHUTNĚNÍM</t>
  </si>
  <si>
    <t>0,35*0,7*81+0,35*0,8*130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</si>
  <si>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</si>
  <si>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10</t>
  </si>
  <si>
    <t>18214</t>
  </si>
  <si>
    <t>ÚPRAVA POVRCHŮ SROVNÁNÍM ÚZEMÍ V TL DO 0,25M</t>
  </si>
  <si>
    <t>M2</t>
  </si>
  <si>
    <t>0,35*81+0,35*130</t>
  </si>
  <si>
    <t>11</t>
  </si>
  <si>
    <t>702211</t>
  </si>
  <si>
    <t>KABELOVÁ CHRÁNIČKA ZEMNÍ DN DO 100 MM</t>
  </si>
  <si>
    <t>z výkresi č. 1000 a TZ</t>
  </si>
  <si>
    <t>12</t>
  </si>
  <si>
    <t>701004</t>
  </si>
  <si>
    <t>VYHLEDÁVACÍ MARKER ZEMNÍ</t>
  </si>
  <si>
    <t>13</t>
  </si>
  <si>
    <t>R015111</t>
  </si>
  <si>
    <t>907</t>
  </si>
  <si>
    <t>POPLATKY ZA LIKVIDACI ODPADŮ NEKONTAMINOVANÝCH - 17 05 04 VYTĚŽENÉ ZEMINY A HORNINY - I. TŘÍDA TĚŽITELNOSTI), VČETNĚ DOPRAVY</t>
  </si>
  <si>
    <t>T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</si>
  <si>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nebo likvidaci odpadů  
- náklady spojené s vyložením a manipulací s materiálem v místě skládky  
2. Položka neobsahuje:  
 – náklady spojené s naložením a manipulací s materiálem  
3. Způsob měření:  
(měrná jednotka - nejčastěji Tuna) určující množství odpadu vytříděného v souladu se zákonem č. 541/2020 Sb., o nakládání s odpady, v platném znění.</t>
  </si>
  <si>
    <t>Pokládka, montáž</t>
  </si>
  <si>
    <t>14</t>
  </si>
  <si>
    <t>R75A131</t>
  </si>
  <si>
    <t>KABEL METALICKÝ DVOUPLÁŠŤOVÝ DO 12 PÁRŮ - DODÁVKA</t>
  </si>
  <si>
    <t>KMPÁR</t>
  </si>
  <si>
    <t>3*2,478+12*0,229</t>
  </si>
  <si>
    <t>1. Položka obsahuje: – dodání kabelů podle typu od výrobců včetně mimostaveništní dopravy 2. Položka neobsahuje: X 3. Způsob měření:</t>
  </si>
  <si>
    <t>15</t>
  </si>
  <si>
    <t>R75A141</t>
  </si>
  <si>
    <t>KABEL METALICKÝ DVOUPLÁŠŤOVÝ PŘES 12 PÁRŮ - DODÁVKA</t>
  </si>
  <si>
    <t>16*0,059+24*0,332</t>
  </si>
  <si>
    <t>16</t>
  </si>
  <si>
    <t>75A217</t>
  </si>
  <si>
    <t>ZATAŽENÍ A SPOJKOVÁNÍ KABELŮ DO 12 PÁRŮ - MONTÁŽ</t>
  </si>
  <si>
    <t>17</t>
  </si>
  <si>
    <t>75A227</t>
  </si>
  <si>
    <t>ZATAŽENÍ A SPOJKOVÁNÍ KABELŮ PŘES 12 PÁRŮ - MONTÁŽ</t>
  </si>
  <si>
    <t>18</t>
  </si>
  <si>
    <t>75A311</t>
  </si>
  <si>
    <t>KABELOVÁ FORMA (UKONČENÍ KABELŮ) PRO KABELY ZABEZPEČOVACÍ DO 12 PÁRŮ</t>
  </si>
  <si>
    <t>z výkresu č. 1001 a TZ</t>
  </si>
  <si>
    <t>19</t>
  </si>
  <si>
    <t>75A312</t>
  </si>
  <si>
    <t>KABELOVÁ FORMA (UKONČENÍ KABELŮ) PRO KABELY ZABEZPEČOVACÍ PŘES 12 PÁRŮ</t>
  </si>
  <si>
    <t>20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</si>
  <si>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</si>
  <si>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</si>
  <si>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</si>
  <si>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</si>
  <si>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21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</si>
  <si>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</si>
  <si>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</si>
  <si>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</si>
  <si>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22</t>
  </si>
  <si>
    <t>R742G11</t>
  </si>
  <si>
    <t>KABEL NN DVOU- A TŘÍŽÍLOVÝ CU S PLASTOVOU IZOLACÍ DO 2,5 MM2</t>
  </si>
  <si>
    <t>1. Položka obsahuje: – manipulace a uložení kabelu (do země, chráničky, kanálu, na rošty, na TV a pod.) 2. Položka neobsahuje: – příchytky, spojky, koncovky, chráničky apod. 3. Způsob měření:</t>
  </si>
  <si>
    <t>23</t>
  </si>
  <si>
    <t>R742H12</t>
  </si>
  <si>
    <t>KABEL NN ČTYŘ- A PĚTIŽÍLOVÝ CU S PLASTOVOU IZOLACÍ OD 4 DO 16 MM2</t>
  </si>
  <si>
    <t>24</t>
  </si>
  <si>
    <t>R742I11</t>
  </si>
  <si>
    <t>KABEL NN CU OVLÁDACÍ 7-12ŽÍLOVÝ DO 2,5 MM2</t>
  </si>
  <si>
    <t>25</t>
  </si>
  <si>
    <t>742L11</t>
  </si>
  <si>
    <t>UKONČENÍ DVOU AŽ PĚTIŽÍLOVÉHO KABELU V ROZVADĚČI NEBO NA PŘÍSTROJI DO 2,5 MM2</t>
  </si>
  <si>
    <t>26</t>
  </si>
  <si>
    <t>742L12</t>
  </si>
  <si>
    <t>UKONČENÍ DVOU AŽ PĚTIŽÍLOVÉHO KABELU V ROZVADĚČI NEBO NA PŘÍSTROJI OD 4 DO 16 MM2</t>
  </si>
  <si>
    <t>27</t>
  </si>
  <si>
    <t>742M11</t>
  </si>
  <si>
    <t>UKONČENÍ 7-12ŽÍLOVÉHO KABELU V ROZVADĚČI NEBO NA PŘÍSTROJI DO 2,5 MM2</t>
  </si>
  <si>
    <t>28</t>
  </si>
  <si>
    <t>747511</t>
  </si>
  <si>
    <t>ZKOUŠKY VODIČŮ A KABELŮ NN PRŮŘEZU ŽÍLY DO 5X25 MM2</t>
  </si>
  <si>
    <t>29</t>
  </si>
  <si>
    <t>747521</t>
  </si>
  <si>
    <t>ZKOUŠKY VODIČŮ A KABELŮ OVLÁDACÍCH OD 5 DO 12 ŽIL</t>
  </si>
  <si>
    <t>30</t>
  </si>
  <si>
    <t>742P15</t>
  </si>
  <si>
    <t>OZNAČOVACÍ ŠTÍTEK NA KABEL</t>
  </si>
  <si>
    <t>31</t>
  </si>
  <si>
    <t>75A420</t>
  </si>
  <si>
    <t>OZNAČENÍ KABELŮ ZNAČKOVACÍ KABELOVOU OBJÍMKOU</t>
  </si>
  <si>
    <t>32</t>
  </si>
  <si>
    <t>R741911</t>
  </si>
  <si>
    <t>UZEMŇOVACÍ VODIČ V ZEMI FEZN DO 120 MM2</t>
  </si>
  <si>
    <t>z výkresu č. 0220 a TZ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</si>
  <si>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</si>
  <si>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33</t>
  </si>
  <si>
    <t>741B11</t>
  </si>
  <si>
    <t>ZEMNÍCÍ TYČ FEZN DÉLKY DO 2 M</t>
  </si>
  <si>
    <t>Zabezp.zařízení - vnitřní</t>
  </si>
  <si>
    <t>34</t>
  </si>
  <si>
    <t>75B421</t>
  </si>
  <si>
    <t>STOJANOVÁ ŘADA PRO 2 STOJANY - DODÁVKA</t>
  </si>
  <si>
    <t>z výkresu č. 0500 a TZ</t>
  </si>
  <si>
    <t>35</t>
  </si>
  <si>
    <t>75B427</t>
  </si>
  <si>
    <t>STOJANOVÁ ŘADA PRO 2 STOJANY - MONTÁŽ</t>
  </si>
  <si>
    <t>36</t>
  </si>
  <si>
    <t>R75B6M1</t>
  </si>
  <si>
    <t>BEZÚDRŽBOVÁ BATERIE 24 V/300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</si>
  <si>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</si>
  <si>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37</t>
  </si>
  <si>
    <t>75B6T7</t>
  </si>
  <si>
    <t>BATERIE - MONTÁŽ</t>
  </si>
  <si>
    <t>38</t>
  </si>
  <si>
    <t>R75B633</t>
  </si>
  <si>
    <t>MĚNIČ AC/DC 230/24 S FUNKCÍ DOBÍJEČE - DODÁVKA, MONTÁŽ</t>
  </si>
  <si>
    <t>Měnič AC/DC 230/24 s funkcí dobíječe - dodávka, montáž</t>
  </si>
  <si>
    <t>39</t>
  </si>
  <si>
    <t>R746771</t>
  </si>
  <si>
    <t>MĚNIČ DC/DC DO 20 A</t>
  </si>
  <si>
    <t>1. Položka obsahuje:  – přípravu podkladu pro osazení, veškerý podružný, pomocný, připojovací a upevňovací materiál  – technický popis viz. projektová dokumentace  – uvedení do provozu, nastavení, seřízení, předepsané zkoušky, revize a atesty 2. Položka neobsahuje:  X 3. Způsob měření: Udává se počet kusů kompletní konstrukce nebo práce.</t>
  </si>
  <si>
    <t>40</t>
  </si>
  <si>
    <t>R632650</t>
  </si>
  <si>
    <t>ZÁZNAMOVÉ ZAŘÍZENÍ - DODÁVKA A MONTÁŽ</t>
  </si>
  <si>
    <t>41</t>
  </si>
  <si>
    <t>R632648</t>
  </si>
  <si>
    <t>ZDROJ KMITAVÉHO SIGNÁLU - DODÁVKA A MONTÁŽ</t>
  </si>
  <si>
    <t>42</t>
  </si>
  <si>
    <t>R632649</t>
  </si>
  <si>
    <t>STABILIZÁTOR NAPĚTÍ - DODÁVKA A MONTÁŽ</t>
  </si>
  <si>
    <t>43</t>
  </si>
  <si>
    <t>R75D271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</si>
  <si>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</si>
  <si>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</t>
  </si>
  <si>
    <t>44</t>
  </si>
  <si>
    <t>75D277</t>
  </si>
  <si>
    <t>ZAŘÍZENÍ (PZZ) PRO NEVIDOMÉ - MONTÁŽ</t>
  </si>
  <si>
    <t>45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</si>
  <si>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</si>
  <si>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</si>
  <si>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</si>
  <si>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46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</si>
  <si>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</si>
  <si>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</si>
  <si>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</si>
  <si>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47</t>
  </si>
  <si>
    <t>75B471</t>
  </si>
  <si>
    <t>KABELOVÝ ROŠT VODOROVNÝ - DODÁVKA</t>
  </si>
  <si>
    <t>48</t>
  </si>
  <si>
    <t>75B477</t>
  </si>
  <si>
    <t>KABELOVÝ ROŠT VODOROVNÝ - MONTÁŽ</t>
  </si>
  <si>
    <t>49</t>
  </si>
  <si>
    <t>744121</t>
  </si>
  <si>
    <t>ROZVODNICE NN MODULÁRNÍ, MIN. IP 55, TŘÍDA IZOLACE II, DO 24 MODULŮ</t>
  </si>
  <si>
    <t>50</t>
  </si>
  <si>
    <t>R746698</t>
  </si>
  <si>
    <t>VYBAVENÍ DOMKU - NÁBYTEK - DODÁVKA A MONTÁŽ</t>
  </si>
  <si>
    <t>KPL</t>
  </si>
  <si>
    <t>Zabezp.zařízení - venkovní</t>
  </si>
  <si>
    <t>51</t>
  </si>
  <si>
    <t>75D161</t>
  </si>
  <si>
    <t>RELÉOVÝ DOMEK (DO 18 M2) PREFABRIKOVANÝ, IZOLOVANÝ, S KLIMATIZACÍ A VNITŘNÍ KABELIZACÍ - DODÁVKA</t>
  </si>
  <si>
    <t>z výkresů  č. 0102, 0200, 0210, 0220, 0500, 1001 a TZ</t>
  </si>
  <si>
    <t>52</t>
  </si>
  <si>
    <t>75D167</t>
  </si>
  <si>
    <t>RELÉOVÝ DOMEK (DO 18 M2) PREFABRIKOVANÝ - MONTÁŽ</t>
  </si>
  <si>
    <t>53</t>
  </si>
  <si>
    <t>744231</t>
  </si>
  <si>
    <t>KABELOVÁ SKŘÍŇ VENKOVNÍ SPOLEČNÁ PŘÍSTROJOVÁ PRO PŘEJEZDY</t>
  </si>
  <si>
    <t>54</t>
  </si>
  <si>
    <t>R743B51</t>
  </si>
  <si>
    <t>PANEL MÍSTNÍHO OVLÁDÁNÍ</t>
  </si>
  <si>
    <t>Dodávka a montáž skříně místního ovládání přejezdu</t>
  </si>
  <si>
    <t>55</t>
  </si>
  <si>
    <t>75IEC3</t>
  </si>
  <si>
    <t>VENKOVNÍ TELEFONNÍ OBJEKT NA OBJEKTU</t>
  </si>
  <si>
    <t>56</t>
  </si>
  <si>
    <t>75IECX</t>
  </si>
  <si>
    <t>VENKOVNÍ TELEFONNÍ OBJEKT - MONTÁŽ</t>
  </si>
  <si>
    <t>57</t>
  </si>
  <si>
    <t>R75D211</t>
  </si>
  <si>
    <t>VÝSTRAŽNÍK SE ZÁVOROU, 1 SKŘÍŇ - DODÁVKA</t>
  </si>
  <si>
    <t>z výkresů  č. 0102, 0200, 0210, 0220, 1001 a TZ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</si>
  <si>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</t>
  </si>
  <si>
    <t>58</t>
  </si>
  <si>
    <t>75D217</t>
  </si>
  <si>
    <t>VÝSTRAŽNÍK SE ZÁVOROU, 1 SKŘÍŇ - MONTÁŽ</t>
  </si>
  <si>
    <t>59</t>
  </si>
  <si>
    <t>R75D221</t>
  </si>
  <si>
    <t>VÝSTRAŽNÍK BEZ ZÁVORY, 1 SKŘÍŇ - DODÁVKA</t>
  </si>
  <si>
    <t>1. Položka obsahuje: – dodávka výstražníku bez závory 1 skříň podle jeho typu a potřebného pomocného materiálu a dopravy do staveništního skladu – dodávku výstražníku bez závory 1 skříň včetně pomocného materiálu, dopravu do místa určení 2. Položka neobsahuje: X 3. Způsob měření:</t>
  </si>
  <si>
    <t>60</t>
  </si>
  <si>
    <t>75D227</t>
  </si>
  <si>
    <t>VÝSTRAŽNÍK BEZ ZÁVORY, 1 SKŘÍŇ - MONTÁŽ</t>
  </si>
  <si>
    <t>61</t>
  </si>
  <si>
    <t>R75D231</t>
  </si>
  <si>
    <t>VÝSTRAŽNÍK SE ZÁVOROU, 2 SKŘÍNĚ - DODÁVKA</t>
  </si>
  <si>
    <t>1. Položka obsahuje: – dodávka výstražníku se závorou 2 skříně podle jeho typu a potřebného pomocného materiálu a dopravy do staveništního skladu – dodávku výstražníku se závorou 2 skříně včetně pomocného materiálu, dopravu do místa určení 2. Položka neobsahuje: X 3. Způsob měření:</t>
  </si>
  <si>
    <t>62</t>
  </si>
  <si>
    <t>75D237</t>
  </si>
  <si>
    <t>VÝSTRAŽNÍK SE ZÁVOROU, 2 SKŘÍNĚ - MONTÁŽ</t>
  </si>
  <si>
    <t>63</t>
  </si>
  <si>
    <t>R75D261</t>
  </si>
  <si>
    <t>PŘEJEZDNÍK - DODÁVKA</t>
  </si>
  <si>
    <t>z výkresů  č. 0101, 0103, 0200, 1001 a TZ</t>
  </si>
  <si>
    <t>1. Položka obsahuje: – dodávka přejezdníku podle jeho typu a potřebného pomocného materiálu a dopravy do staveništního skladu – dodávku přejezdníku včetně pomocného materiálu, dopravu do místa určení 2. Položka neobsahuje: X 3. Způsob měření: Udává se počet kusů kompletní konstrukce nebo práce.</t>
  </si>
  <si>
    <t>64</t>
  </si>
  <si>
    <t>75D267</t>
  </si>
  <si>
    <t>PŘEJEZDNÍK - MONTÁŽ</t>
  </si>
  <si>
    <t>65</t>
  </si>
  <si>
    <t>75C721</t>
  </si>
  <si>
    <t>VZDÁLENOSTNÍ UPOZORNOVADLO, NEPROMĚNNÉ NÁVĚSTIDLO SE ZÁKLADEM - DODÁVKA</t>
  </si>
  <si>
    <t>66</t>
  </si>
  <si>
    <t>75C727</t>
  </si>
  <si>
    <t>VZDÁLENOSTNÍ UPOZORNOVADLO, NEPROMĚNNÉ NÁVĚSTIDLO SE ZÁKLADEM - MONTÁŽ</t>
  </si>
  <si>
    <t>67</t>
  </si>
  <si>
    <t>R75D217</t>
  </si>
  <si>
    <t>MECHANICKÁ ZÁBRANA NA ZÁVORU PRO NEVIDOMÉ</t>
  </si>
  <si>
    <t>Položka zahrnuje dodávku zařízení a veškéré práce spojené s montáží zařízení určeného položkou. Dodávka a montáž zařízení se měří  v kusech (ks).Položka obsahuje všechny náklady na montáž   venkovního zařízení  se všemi pomocnými a doplňujícími pracemi</t>
  </si>
  <si>
    <t>68</t>
  </si>
  <si>
    <t>R75D167U</t>
  </si>
  <si>
    <t>STAVEBNÍ ÚPRAVY V OKOLÍ RD</t>
  </si>
  <si>
    <t>z výkresu  č. 0210 a TZ</t>
  </si>
  <si>
    <t>STAVEBNÍ ÚPRAVY A ZEMNÍ PRÁCE V OKOLÍ RD</t>
  </si>
  <si>
    <t>69</t>
  </si>
  <si>
    <t>R75C881</t>
  </si>
  <si>
    <t>MEZIKOLEJOVÁ LANOVÁ PROPOJKA (DO 3 LAN DO DÉLKY 7 M) - DODÁVKA</t>
  </si>
  <si>
    <t>z výkresu  č. 0220 a TZ</t>
  </si>
  <si>
    <t>1. Položka obsahuje:  – dodávka mezikolejové lanové propojky podle typu a potřebné délky včetně potřebného pomocného materiálu a dopravy do staveništního skladu  – dodávku mezikolejové lanové propojky včetně pomocného materiálu, dopravu do staveništního skladu 2. Položka neobsahuje:  X 3. Způsob měření: Udává se počet kusů kompletní konstrukce nebo práce.</t>
  </si>
  <si>
    <t>70</t>
  </si>
  <si>
    <t>R75C887</t>
  </si>
  <si>
    <t>MEZIKOLEJOVÁ LANOVÁ PROPOJKA (DO 3 LAN DO DÉLKY 7 M) - MONTÁŽ</t>
  </si>
  <si>
    <t>1. Položka obsahuje:  – rozměření místa připojení, případné vyvrtání otvorů, montáž mezikolejové lanové propojky  – montáž mezikolejové lanové propojky se všemi pomocnými a doplňujícími pracemi a součástmi, případné použití mechanizmů, včetně dopravy ze skladu k místu montáže 2. Položka neobsahuje:  X 3. Způsob měření: Udává se počet kusů kompletní konstrukce nebo práce.</t>
  </si>
  <si>
    <t>71</t>
  </si>
  <si>
    <t>914111</t>
  </si>
  <si>
    <t>DOPRAVNÍ ZNAČKY ZÁKLADNÍ VELIKOSTI OCELOVÉ NEREFLEXNÍ - DOD A MONTÁŽ</t>
  </si>
  <si>
    <t>D</t>
  </si>
  <si>
    <t>Demontáže</t>
  </si>
  <si>
    <t>76</t>
  </si>
  <si>
    <t>R75D218</t>
  </si>
  <si>
    <t>DEMONTÁŽ VÝSTRAŽNÉHO KŘÍŽE</t>
  </si>
  <si>
    <t>DEMONTÁŽ - výstražný kříž</t>
  </si>
  <si>
    <t>77</t>
  </si>
  <si>
    <t>R914113</t>
  </si>
  <si>
    <t>DOPRAVNÍ ZNAČKY ZÁKLADNÍ VELIKOSTI OCELOVÉ NEREFLEXNÍ - DEMONTÁŽ</t>
  </si>
  <si>
    <t>Položka zahrnuje odstranění, demontáž a odklizení materiálu s odvozem na předepsané místo</t>
  </si>
  <si>
    <t>78</t>
  </si>
  <si>
    <t>R75D168</t>
  </si>
  <si>
    <t>RELÉOVÝ DOMEK (DO 9 M2) PREFABRIKOVANÝ - DEMONTÁŽ</t>
  </si>
  <si>
    <t>1. Položka obsahuje: – demontáž reléového domku prefabrikovaného, izolovaného, s klimatizací a vnitřní kabelizací včetně odpojení od kabelových rozvodů – demontáž reléového domku prefabrikovaného, izolovaného, s klimatizací a vnitřní kabelizací se všemi pomocnými a doplňujícími pracemi a součástmi, případné použití mechanizmů, včetně dopravy z místa demontáže do skladu – naložení vybouraného materiálu na dopravní prostředek – odvoz vybouraného materiálu do skladu nebo na likvidaci 2. Položka neobsahuje: – poplatek za likvidaci odpadů (nacení se dle SSD 0) 3. Způsob měření: Udává se počet kusů kompletní konstrukce nebo práce.</t>
  </si>
  <si>
    <t>89</t>
  </si>
  <si>
    <t>R75D168V</t>
  </si>
  <si>
    <t>DEMONTÁŽ VNITŘNÍHO VYBAVENÍ RD</t>
  </si>
  <si>
    <t>90</t>
  </si>
  <si>
    <t>75IECY</t>
  </si>
  <si>
    <t>VENKOVNÍ TELEFONNÍ OBJEKT - DEMONTÁŽ</t>
  </si>
  <si>
    <t>91</t>
  </si>
  <si>
    <t>PANEL MÍSTNÍHO OVLÁDÁNÍ - DEMONTÁŽ</t>
  </si>
  <si>
    <t>demontáž skříně místního ovládání přejezdu</t>
  </si>
  <si>
    <t>92</t>
  </si>
  <si>
    <t>75D228</t>
  </si>
  <si>
    <t>VÝSTRAŽNÍK BEZ ZÁVORY, 1 SKŘÍŇ - DEMONTÁŽ</t>
  </si>
  <si>
    <t>93</t>
  </si>
  <si>
    <t>75D268</t>
  </si>
  <si>
    <t>PŘEJEZDNÍK - DEMONTÁŽ</t>
  </si>
  <si>
    <t>94</t>
  </si>
  <si>
    <t>75C918</t>
  </si>
  <si>
    <t>SNÍMAČ POČÍTAČE NÁPRAV - DEMONTÁŽ</t>
  </si>
  <si>
    <t>95</t>
  </si>
  <si>
    <t>75C728</t>
  </si>
  <si>
    <t>VZDÁLENOSTNÍ UPOZORNOVADLO, NEPROMĚNNÉ NÁVĚSTIDLO SE ZÁKLADEM - DEMONTÁŽ</t>
  </si>
  <si>
    <t>96</t>
  </si>
  <si>
    <t>R742Z23</t>
  </si>
  <si>
    <t>DEMONTÁŽ KABELOVÉHO VEDENÍ</t>
  </si>
  <si>
    <t>Demontáž stávajícího kabelového vedení</t>
  </si>
  <si>
    <t>97</t>
  </si>
  <si>
    <t>R741Z92</t>
  </si>
  <si>
    <t>DEMONTÁŽ - ODVOZ (NA LIKVIDACI ODPADŮ NEBO JINÉ URČENÉ MÍSTO)</t>
  </si>
  <si>
    <t>tkm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</si>
  <si>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tun vybouraného materiálu v původním stavu a jednotlivých vzdáleností v kilometrech.</t>
  </si>
  <si>
    <t>98</t>
  </si>
  <si>
    <t>R015140</t>
  </si>
  <si>
    <t>910</t>
  </si>
  <si>
    <t>POPLATKY ZA LIKVIDACI ODPADŮ NEKONTAMINOVANÝCH - 17 01 01 BETON Z DEMOLIC OBJEKTŮ, ZÁKLADŮ TV, VČETNĚ DOPRAVY</t>
  </si>
  <si>
    <t>99</t>
  </si>
  <si>
    <t>R015310</t>
  </si>
  <si>
    <t>917</t>
  </si>
  <si>
    <t>POPLATKY ZA LIKVIDACŮ ODPADŮ NEKONTAMINOVANÝCH - 16 02 14 ELEKTROŠROT (VYŘAZENÁ EL. ZAŘÍZENÍ A PŘÍSTR. - AL, CU A VZ. KOVY), VČETNĚ DOPRAVY</t>
  </si>
  <si>
    <t>Ostatní</t>
  </si>
  <si>
    <t>100</t>
  </si>
  <si>
    <t>R29611</t>
  </si>
  <si>
    <t>OSTATNÍ POŽADAVKY - ODBORNÝ DOZOR</t>
  </si>
  <si>
    <t>HOD</t>
  </si>
  <si>
    <t>Odborný dozor správce zařízení</t>
  </si>
  <si>
    <t>101</t>
  </si>
  <si>
    <t>R75E137</t>
  </si>
  <si>
    <t>PŘEZKOUŠENÍ VLAKOVÝCH CEST</t>
  </si>
  <si>
    <t>1. Položka obsahuje: – postavení vlakové cesty a kontrola návěstního znaku, přezkoušení změny návěstního znaku z povolujícího na zakazující a poruchy žárovek – simulace jízdy vlaku – přezkoušení nouzového vybavení – přezkoušení vazeb na traťové zabezpečovací zařízení – kompletní zkoušky 2. Položka neobsahuje: X 3. Způsob měření:</t>
  </si>
  <si>
    <t>102</t>
  </si>
  <si>
    <t>75E197</t>
  </si>
  <si>
    <t>PŘÍPRAVA A CELKOVÉ ZKOUŠKY PŘEJEZDOVÉHO ZABEZPEČOVACÍHO ZAŘÍZENÍ PRO JEDNU KOLEJ</t>
  </si>
  <si>
    <t>103</t>
  </si>
  <si>
    <t>R75E1C7</t>
  </si>
  <si>
    <t>PROTOKOL UTZ</t>
  </si>
  <si>
    <t>1. Položka obsahuje: – protokol autorizovanou osobou podle požadavku ČSN, včetně hodnocení 2. Položka neobsahuje: X 3. Způsob měření:</t>
  </si>
  <si>
    <t>104</t>
  </si>
  <si>
    <t>75E127</t>
  </si>
  <si>
    <t>CELKOVÁ PROHLÍDKA ZAŘÍZENÍ A VYHOTOVENÍ REVIZNÍ ZPRÁVY</t>
  </si>
  <si>
    <t>105</t>
  </si>
  <si>
    <t>75E1B7</t>
  </si>
  <si>
    <t>REGULACE A ZKOUŠENÍ ZABEZPEČOVACÍHO ZAŘÍZENÍ</t>
  </si>
  <si>
    <t>106</t>
  </si>
  <si>
    <t>747703</t>
  </si>
  <si>
    <t>ZKUŠEBNÍ PROVOZ</t>
  </si>
  <si>
    <t>107</t>
  </si>
  <si>
    <t>R75E226</t>
  </si>
  <si>
    <t>KOMPLETNÍ GEODETICKÉ PRÁCE</t>
  </si>
  <si>
    <t>Pomocné geodetické práce při stavbě. Vytýčení hranic pozemků, stavební vytyčení stávajících liniových objektů,  vyhotovení veškerých podkladů pro geodetickou dokumentaci</t>
  </si>
  <si>
    <t>108</t>
  </si>
  <si>
    <t>R2940</t>
  </si>
  <si>
    <t>VYPRACOVÁNÍ REALIZAČNÍ DOKUMENTACE</t>
  </si>
  <si>
    <t>Vypracování kompletní realizační (montážní) dokumentace technologické části. Položka zahrnuje veškeré činnosti nezbytné k vypracování montážní dokumentace dle typových výkresů technologického zařízení v předepsaném rozsahu a počtu</t>
  </si>
  <si>
    <t>PN</t>
  </si>
  <si>
    <t>Počítače náprav</t>
  </si>
  <si>
    <t>72</t>
  </si>
  <si>
    <t>R75C911</t>
  </si>
  <si>
    <t>SNÍMAČ POČÍTAČE NÁPRAV - DODÁVKA</t>
  </si>
  <si>
    <t>z výkresů  č. 0101, 0103, 0200, 0220, 1001 a TZ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</si>
  <si>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</si>
  <si>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73</t>
  </si>
  <si>
    <t>75C917</t>
  </si>
  <si>
    <t>SNÍMAČ POČÍTAČE NÁPRAV - MONTÁŽ</t>
  </si>
  <si>
    <t>74</t>
  </si>
  <si>
    <t>R75C931</t>
  </si>
  <si>
    <t>SKŘÍŇ S POČÍTAČI NÁPRAV 4 BODY/2 ÚSEKY - DODÁVKA</t>
  </si>
  <si>
    <t>1. Položka obsahuje: – dodávka skříně s počítači náprav 4 body/2 úseky včetně potřebného pomocného materiálu a dopravy do staveništního skladu – dodávku skříně s počítači náprav 4 body/2 úseky do stavědlové ústředny včetně skříně podle určení a pomocného materiálu, dopravu do staveništního skladu 2. Položka neobsahuje: X 3. Způsob měření:</t>
  </si>
  <si>
    <t>75</t>
  </si>
  <si>
    <t>R75C937</t>
  </si>
  <si>
    <t>SKŘÍŇ S POČÍTAČI NÁPRAV 4 BODY/2 ÚSEKY - MONTÁŽ</t>
  </si>
  <si>
    <t>1. Položka obsahuje: – montáž skříně s počítači náprav 4 body/2 úseky, osazení vnitřních prvků skříně, přezkoušení – montáž skříně s počítači náprav 4 bodů/2 úseky se všemi pomocnými a doplňujícími pracemi a součástmi, případné použití mechanizmů, včetně dopravy ze skladu k místu montáže 2. Položka neobsahuje: X 3. Způsob měření:</t>
  </si>
  <si>
    <t>D.1.2</t>
  </si>
  <si>
    <t>Železniční sdělovací zařízení</t>
  </si>
  <si>
    <t xml:space="preserve">  PS 11-02-11</t>
  </si>
  <si>
    <t>Sdělovací zařízení, místní kabelizace</t>
  </si>
  <si>
    <t>PS 11-02-11</t>
  </si>
  <si>
    <t>z výkresů č. 0111, 0112, 0113, 0114, 0115 a TZ</t>
  </si>
  <si>
    <t>R11120</t>
  </si>
  <si>
    <t>ODSTRANĚNÍ KŘOVIN</t>
  </si>
  <si>
    <t>odstranění křovin a stromů do průměru 100 mm doprava dřevin bez ohledu na vzdálenost  
spálení na hromadách nebo štěpkování</t>
  </si>
  <si>
    <t>11201</t>
  </si>
  <si>
    <t>KÁCENÍ STROMŮ D KMENE DO 0,5M S ODSTRANĚNÍM PAŘEZŮ</t>
  </si>
  <si>
    <t>R2730</t>
  </si>
  <si>
    <t>POMOC PRÁCE ZŘÍZ NEBO ZAJIŠŤ OCHRANU INŽENÝRSKÝCH SÍTÍ</t>
  </si>
  <si>
    <t>zahrnuje objednatelem povolené náklady na požadovaná zařízení zhotovitele</t>
  </si>
  <si>
    <t>R587206</t>
  </si>
  <si>
    <t>PŘEDLÁŽDĚNÍ KRYTU Z BETONOVÝCH DLAŽDIC SE ZÁMKEM</t>
  </si>
  <si>
    <t>pod pojmem *předláždění* se rozumí rozebrání stávající dlažby a pokládka dlažby ze stávajícího dlažebního materiálu, eventuelní doplnění/nahrazení poškozeného nebo chybějícího materiálu novým - zahrnuje nezbytnou manipulaci s tímto materiálem (nakládání, doprava, složení, očištění) - dodání a rozprostření materiálu pro lože a jeho tloušťku předepsanou dokumentací a pro předepsanou výplň spar</t>
  </si>
  <si>
    <t>20*8+0,8</t>
  </si>
  <si>
    <t>0,35*0,8*1346+0,5*0,8*30</t>
  </si>
  <si>
    <t>HLOUBENÍ RÝH ŠÍŘ DO 2M PAŽ I NEPAŽ TŘ. I - PŘÍPLATEK ZA KOPÁNÍ V OBSAZENÉ TRASE</t>
  </si>
  <si>
    <t>0,35*0,8*413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</si>
  <si>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 příplatku za kopání v obsazené trase</t>
  </si>
  <si>
    <t>0,35*0,7*1346+0,35*0,8*413+0,5*0,7*30+20*8+0,5</t>
  </si>
  <si>
    <t>0,35*1759+0,5*30+20*2*2</t>
  </si>
  <si>
    <t>R702111</t>
  </si>
  <si>
    <t>KABELOVÝ ŽLAB ZEMNÍ VČETNĚ KRYTU SVĚTLÉ ŠÍŘKY DO 120 MM</t>
  </si>
  <si>
    <t>1. Položka obsahuje: – kompletní montáž, rozměření, upevnění, řezání, spojování a pod. – veškerý spojovací a montážní materiál vč. upevňovacího materiálu ( držáky apod.) – pomocné mechanismy 2. Položka neobsahuje: X 3. Způsob měření:</t>
  </si>
  <si>
    <t>R2742</t>
  </si>
  <si>
    <t>PROVIZORNÍ LÁVKY</t>
  </si>
  <si>
    <t>zahrnuje veškeré náklady spojené s objednatelem požadovanými zařízeními</t>
  </si>
  <si>
    <t>R27421</t>
  </si>
  <si>
    <t>PROVIZORNÍ LÁVKY - MONTÁŽ</t>
  </si>
  <si>
    <t>709210</t>
  </si>
  <si>
    <t>KŘIŽOVATKA KABELOVÝCH VEDENÍ SE STÁVAJÍCÍ INŽENÝRSKOU SÍTÍ (KABELEM, POTRUBÍM APOD.)</t>
  </si>
  <si>
    <t>75ID21</t>
  </si>
  <si>
    <t>PLASTOVÁ ZEMNÍ KOMORA PRO ULOŽENÍ SPOJKY</t>
  </si>
  <si>
    <t>z výkresu č. 1002 a TZ</t>
  </si>
  <si>
    <t>75ID2X</t>
  </si>
  <si>
    <t>PLASTOVÁ ZEMNÍ KOMORA PRO ULOŽENÍ SPOJKY - MONTÁŽ</t>
  </si>
  <si>
    <t>R015160</t>
  </si>
  <si>
    <t>908</t>
  </si>
  <si>
    <t>POPLATKY ZA LIKVIDACŮ ODPADŮ NEKONTAMINOVANÝCH - 02 01 03 SMÝCENÉ STROMY A KEŘE, VČETNĚ DOPRAVY</t>
  </si>
  <si>
    <t>75I221</t>
  </si>
  <si>
    <t>KABEL ZEMNÍ DVOUPLÁŠŤOVÝ BEZ PANCÍŘE PRŮMĚRU ŽÍLY 0,8 MM DO 5XN</t>
  </si>
  <si>
    <t>KMČTYŘKA</t>
  </si>
  <si>
    <t>5*2,068</t>
  </si>
  <si>
    <t>75I22X</t>
  </si>
  <si>
    <t>KABEL ZEMNÍ DVOUPLÁŠŤOVÝ BEZ PANCÍŘE PRŮMĚRU ŽÍLY 0,8 MM - MONTÁŽ</t>
  </si>
  <si>
    <t>z výkresů č. 0111, 0112, 0113, 0114, 0115, 1002 a TZ</t>
  </si>
  <si>
    <t>75IH31</t>
  </si>
  <si>
    <t>UKONČENÍ KABELU FORMA KABELOVÁ DÉLKY DO 0,5 M DO 5XN</t>
  </si>
  <si>
    <t>75II11</t>
  </si>
  <si>
    <t>SPOJKA PRO CELOPLASTOVÉ KABELY BEZ PANCÍŘE DO 100 ŽIL</t>
  </si>
  <si>
    <t>75II1X</t>
  </si>
  <si>
    <t>SPOJKA PRO CELOPLASTOVÉ KABELY BEZ PANCÍŘE - MONTÁŽ</t>
  </si>
  <si>
    <t>R75I911</t>
  </si>
  <si>
    <t>OPTOTRUBKA HDPE PRŮMĚRU DO 40 MM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</si>
  <si>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</si>
  <si>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75I91X</t>
  </si>
  <si>
    <t>OPTOTRUBKA HDPE - MONTÁŽ</t>
  </si>
  <si>
    <t>R75IA11</t>
  </si>
  <si>
    <t>OPTOTRUBKOVÁ SPOJKA PRŮMĚRU DO 40 MM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</si>
  <si>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</si>
  <si>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75IA1X</t>
  </si>
  <si>
    <t>OPTOTRUBKOVÁ SPOJKA - MONTÁŽ</t>
  </si>
  <si>
    <t>R75IA61</t>
  </si>
  <si>
    <t>OPTOTRUBKOVÁ KONCOVKA S VENTILKEM PRŮMĚRU DO 40 MM</t>
  </si>
  <si>
    <t>75IA6X</t>
  </si>
  <si>
    <t>OPTOTRUBKOVÁ KONCOKA S VENTILKEM - MONTÁŽ</t>
  </si>
  <si>
    <t>R75I961</t>
  </si>
  <si>
    <t>OPTOTRUBKA - HERMETIZACE ÚSEKU DO 2000 M</t>
  </si>
  <si>
    <t>ÚSEK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</si>
  <si>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úseků.</t>
  </si>
  <si>
    <t>R75I962</t>
  </si>
  <si>
    <t>OPTOTRUBKA - KALIBRACE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</si>
  <si>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metrů.</t>
  </si>
  <si>
    <t>75IE41</t>
  </si>
  <si>
    <t>SLOUPKOVÝ ROZVADĚČ DO 100 PÁRŮ</t>
  </si>
  <si>
    <t>75IE4X</t>
  </si>
  <si>
    <t>SLOUPKOVÝ ROZVADĚČ DO 100 PÁRŮ - MONTÁŽ</t>
  </si>
  <si>
    <t>75IF21</t>
  </si>
  <si>
    <t>ROZPOJOVACÍ SVORKOVNICE 2/10, 2/8</t>
  </si>
  <si>
    <t>75IF2X</t>
  </si>
  <si>
    <t>ROZPOJOVACÍ SVORKOVNICE 2/10, 2/8 - MONTÁŽ</t>
  </si>
  <si>
    <t>702511</t>
  </si>
  <si>
    <t>PRŮRAZ ZDIVEM (PŘÍČKOU) ZDĚNÝM TLOUŠŤKY DO 45 CM</t>
  </si>
  <si>
    <t>R703112</t>
  </si>
  <si>
    <t>KABELOVÝ ROŠT/LÁVKA NOSNÝ ŽÁROVĚ ZINKOVANÝ VČETNĚ UPEVNĚNÍ A PŘÍSLUŠENSTVÍ SVĚTLÉ ŠÍŘKY PŘES 100 DO 250 MM</t>
  </si>
  <si>
    <t>z výkresu č. 0113 a TZ</t>
  </si>
  <si>
    <t>1. Položka obsahuje: – kompletní montáž, rozměření, upevnění, sváření, řezání, spojování a pod. – veškerý spojovací a montážní materiál vč. upevňovacího materiálu ( stojky, držáky, konzoly apod.) – elektrické pospojování – pomocné mechanismy a nátěr 2. Položka neobsahuje: – víko a kabelové příchytky 3. Způsob měření:</t>
  </si>
  <si>
    <t>R703312</t>
  </si>
  <si>
    <t>KRYT K NOSNÉMU ŽLABU/ROŠTU ŽÁROVĚ ZINKOVANÝ VČETNĚ UPEVNĚNÍ A PŘÍSLUŠENSTVÍ SVĚTLÉ ŠÍŘKY PŘES 100 DO 250 MM</t>
  </si>
  <si>
    <t>R701DBF</t>
  </si>
  <si>
    <t>ZAJIŠTĚNÍ OTVORU PROTI VNIKNUTÍ VODY</t>
  </si>
  <si>
    <t>ZAJIŠTĚNÍ OTVORU PROTI VNIKNUTÍ VODY - DODÁVKA A MONTÁŽ</t>
  </si>
  <si>
    <t>703755</t>
  </si>
  <si>
    <t>PROTIPOŽÁRNÍ UCPÁVKA PROSTUPU KABELOVÉHO PR. DO 200MM, DO EI 90 MIN.</t>
  </si>
  <si>
    <t>701003</t>
  </si>
  <si>
    <t>BETONOVÝ OZNAČNÍK</t>
  </si>
  <si>
    <t>R759999</t>
  </si>
  <si>
    <t>PODÍL PŘIDRUŽENÝCH MONTÁŽNÍCH PRACÍ A MATERIÁLU</t>
  </si>
  <si>
    <t>podíl přidružených motážních prací a materiálu</t>
  </si>
  <si>
    <t>75I22Y</t>
  </si>
  <si>
    <t>KABEL ZEMNÍ DVOUPLÁŠŤOVÝ BEZ PANCÍŘE PRŮMĚRU ŽÍLY 0,8 MM - DEMONTÁŽ</t>
  </si>
  <si>
    <t>R2960</t>
  </si>
  <si>
    <t>SOUČINNOST SERVISU PŘI PŘEPOJOVÁNÍ OKRUHŮ</t>
  </si>
  <si>
    <t>D.2.1.1.0</t>
  </si>
  <si>
    <t>Železniční svršek</t>
  </si>
  <si>
    <t xml:space="preserve">  SO 11-10-01</t>
  </si>
  <si>
    <t>Železniční svršek na přejezdu P751 v km 56,357</t>
  </si>
  <si>
    <t>SO 11-10-01</t>
  </si>
  <si>
    <t>R528331</t>
  </si>
  <si>
    <t>KOLEJ 49 E1, ROZD. "U", BEZSTYKOVÁ, PR. BET. PODKLADNICOVÝ, UP. TUHÉ</t>
  </si>
  <si>
    <t>z Výkresů č. 001, 002, 003 a TZ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</si>
  <si>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</si>
  <si>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R528131</t>
  </si>
  <si>
    <t>KOLEJ 49 E1, ROZD. "C", BEZSTYKOVÁ, PR. BET. PODKLADNICOVÝ, UP. TUHÉ</t>
  </si>
  <si>
    <t>1. Položka obsahuje:  
– defektoskopické zkoušky kolejnic, jsou-li vyžadovány  
– dodávku uvedeného typu kolejnic  
 - využití demontovaných pražců , upevňovadel a drobného kolejiva v uvedeném rozdělení koleje pro normální rozchod kolejí (1435 mm) a jejich montáž do kolejových polí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očištění a naolejování spojkových a svěrkových šroubů před zahájením provozu  
– pomocné a dokončovací práce  
– případné ztížení práce při překážách na jedné nebo obou stranách, v tunelu i při 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</t>
  </si>
  <si>
    <t>543231</t>
  </si>
  <si>
    <t>VÝMĚNA JEDNOTLIVÉHO PRAŽCE BETONOVÉHO PODKLADNICOVÉHO, UPEVNĚNÍ TUHÉ</t>
  </si>
  <si>
    <t>541521</t>
  </si>
  <si>
    <t>PODÉLNÝ POSUN BETONOVÉHO PRAŽCE V OSE KOLEJE</t>
  </si>
  <si>
    <t>541121</t>
  </si>
  <si>
    <t>PŘÍČNÝ POSUN KOLEJE NA PRAŽCÍCH BETONOVÝCH DO 0,5 M</t>
  </si>
  <si>
    <t>R921930</t>
  </si>
  <si>
    <t>ANTIKOROZNÍ PROVEDENÍ UPEVŇOVADEL A JINÉHO DROBNÉHO KOLEJIVA</t>
  </si>
  <si>
    <t>z Výkresu č. 001 a TZ</t>
  </si>
  <si>
    <t>(Položka je příplatkovou jakožto materiálový rozdíl oproti standardnímu upevnění. Samostatně ji tedy nelze použít.) 1. Položka obsahuje: – antikorozní provedení určených částí upevnění žárovým zinkováním nebo jiným vhodným způsobem ve výrobním závodu – příplatky za ztížené podmínky vyskytující se při zřízení kolejových vah, např. za překážky na straně koleje apod. 2. Položka neobsahuje: – dodávku materiálu, je součástí položek zřízení koleje nebo přejezdu 3. Způsob měření: Měří se metr délkový.</t>
  </si>
  <si>
    <t>R512550</t>
  </si>
  <si>
    <t>KOLEJOVÉ LOŽE - ZŘÍZENÍ Z KAMENIVA HRUBÉHO DRCENÉHO (ŠTĚRK)</t>
  </si>
  <si>
    <t>1. Položka obsahuje: – dodávku, dopravu a uložení kameniva předepsané specifikace a frakce v požadované míře zhutnění 2. Položka neobsahuje: X 3. Způsob měření:</t>
  </si>
  <si>
    <t>R513550</t>
  </si>
  <si>
    <t>KOLEJOVÉ LOŽE - DOPLNĚNÍ Z KAMENIVA HRUBÉHO DRCENÉHO (ŠTĚRK)</t>
  </si>
  <si>
    <t>R542121</t>
  </si>
  <si>
    <t>SMĚROVÉ A VÝŠKOVÉ VYROVNÁNÍ KOLEJE NA PRAŽCÍCH BETONOVÝCH DO 0,05 M</t>
  </si>
  <si>
    <t>z Výkresů č. 001, 002 a TZ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</si>
  <si>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</t>
  </si>
  <si>
    <t>R542312</t>
  </si>
  <si>
    <t>NÁSLEDNÁ ÚPRAVA SMĚROVÉHO A VÝŠKOVÉHO USPOŘÁDÁNÍ KOLEJE - PRAŽCE BETONOVÉ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</si>
  <si>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</si>
  <si>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</si>
  <si>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</si>
  <si>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</si>
  <si>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R925110</t>
  </si>
  <si>
    <t>DRÁŽNÍ STEZKY Z DRTI TL. DO 50 MM</t>
  </si>
  <si>
    <t>1. Položka obsahuje: – kompletní provedení konstrukce s dodáním materiálu – urovnání povrchu do předepsaného tvaru, případně i ruční hutnění a výplň nerovností a prohlubní – zhutnění na předepsanou míru bez ohledu na způsob provádění – příplatky za ztížené podmínky vyskytující se při zřízení drážních stezek, např. za překážky na straně koleje ap. 2. Položka neobsahuje: – výplň pod drážní stezkou mezi kolejovým ložem sousedních kolejí, nacení se položkami ve sd 51 3. Způsob měření:</t>
  </si>
  <si>
    <t>R549510</t>
  </si>
  <si>
    <t>ŘEZÁNÍ KOLEJNIC BEZ OHLEDU NA TVAR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</si>
  <si>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</si>
  <si>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R545121</t>
  </si>
  <si>
    <t>SVAR KOLEJNIC (STEJNÉHO TVARU) 49 E1, T JEDNOTLIVĚ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</si>
  <si>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– svaření kolejnic nebo části výhybek, opracování a obroušení svaru – úprava koleje nebo výhybkové konstrukce do stavu před svařováním – příplatky za ztížené podmínky při práci v koleji, např. překážky po stranách koleje, práci v tunelu ap. 2. Položka neobsahuje: – případné řezání koleje 3. Způsob měření:</t>
  </si>
  <si>
    <t>R549331</t>
  </si>
  <si>
    <t>ZŘÍZENÍ BEZSTYKOVÉ KOLEJE NA STÁVAJÍCÍCH ÚSECÍCH V KOLEJI</t>
  </si>
  <si>
    <t>1. Položka obsahuje: – úprava dilatačních spár a následné utažení upevňovadel – montážní přípravky na zajištění podmínek daných předpisem SŽDC S 3/2, zejména dodržení upínací teploty – směrovou a výškovou úpravu koleje – podbíjení pražců, vyrovnání nivelety koleje nebo výhybkové konstrukce do 50 mm při zapojování na novostavbu (přechodový úsek) – příplatky za ztížené podmínky při práci v koleji, např. překážky po stranách koleje, práci v tunelu ap. 2. Položka neobsahuje: – případné doplnění kolejového lože – svary 3. Způsob měření: Měří se délka koleje ve smyslu ČSN 73 6360, tj. v ose koleje.</t>
  </si>
  <si>
    <t>R5910035030</t>
  </si>
  <si>
    <t>DOSAŽENÍ DOVOLENÉ UPÍNACÍ TEPLOTY V BK PRODLOUŽENÍM KOLEJNICOVÉHO PÁSU V KOLEJI TV. S49</t>
  </si>
  <si>
    <t>svar</t>
  </si>
  <si>
    <t>Dosažení dovolené upínací teploty v BK prodloužením kolejnicového pásu v koleji tv. S49</t>
  </si>
  <si>
    <t>R5901015020</t>
  </si>
  <si>
    <t>MĚŘENÍ PROSTOROVÉ POLOHY KOLEJE (APK)</t>
  </si>
  <si>
    <t>Měření prostorové polohy koleje  (APK)</t>
  </si>
  <si>
    <t>923471</t>
  </si>
  <si>
    <t>SKLONOVNÍK</t>
  </si>
  <si>
    <t>z Výkresu č. 002 a TZ</t>
  </si>
  <si>
    <t>91323</t>
  </si>
  <si>
    <t>HEKTOMETROVNÍKY BETONOVÉ</t>
  </si>
  <si>
    <t>z TZ)</t>
  </si>
  <si>
    <t>R965311</t>
  </si>
  <si>
    <t>ROZEBRÁNÍ PŘEJEZDU, PŘECHODU Z DÍLCŮ</t>
  </si>
  <si>
    <t>1. Položka obsahuje: – rozebrání železničního přejezdu nebo přechodu do součástí včetně hrubého očištění – naložení vybouraného materiálu na dopravní prostředek – příplatky za ztížené podmínky při práci v kolejišti, např. za překážky na straně koleje apod. 2. Položka neobsahuje: – náklady na zřízení a odstranění dopravního značení objízdné trasy – odvoz vybouraného materiálu do skladu nebo na likvidaci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</si>
  <si>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921940</t>
  </si>
  <si>
    <t>MONTÁŽ PŘEJEZDU NEBO PŘECHODU Z JAKÝCHKOLIV VYZÍSKANÝCH NEBO REGENEROVANÝCH DÍLCŮ</t>
  </si>
  <si>
    <t>R965010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</si>
  <si>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</si>
  <si>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 2. Položka neobsahuje: – odvoz vybouraného materiálu do skladu nebo na likvidaci – poplatky za likvidaci odpadů, nacení se položkami ze ssd 0 3. Způsob měření:</t>
  </si>
  <si>
    <t>R965114</t>
  </si>
  <si>
    <t>DEMONTÁŽ KOLEJE NA BETONOVÝCH PRAŽCÍCH ROZEBRÁNÍM DO SOUČÁSTÍ</t>
  </si>
  <si>
    <t>1. Položka obsahuje: – uvolnění kolejového roštu z kolejového lože – odstranění kolejnicových propojek, uzemnění a jiného vybavení – případné rozřezání kolejového roštu – úplné rozebrání koleje v místě demontáže do jednotlivých součástí a jejich hrubé očištění – naložení vybouraného materiálu na dopravní prostředek – příplatky za ztížené podmínky při práci v kolejišti, např. za překážky na straně koleje apod. 2. Položka neobsahuje: – odvoz vybouraného materiálu na montážní základnu nebo na likvidaci – poplatky za likvidaci odpadů, nacení se položkami ze ssd 0 3. Způsob měření:</t>
  </si>
  <si>
    <t>R965124</t>
  </si>
  <si>
    <t>DEMONTÁŽ KOLEJE NA DŘEVĚNÝCH PRAŽCÍCH ROZEBRÁNÍM DO SOUČÁSTÍ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</si>
  <si>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  
3. Způsob měření:</t>
  </si>
  <si>
    <t>R015150</t>
  </si>
  <si>
    <t>901</t>
  </si>
  <si>
    <t>POPLATKY ZA LIKVIDACŮ ODPADŮ NEKONTAMINOVANÝCH - 17 05 08 ŠTĚRK Z KOLEJIŠTĚ, VČETNĚ DOPRAVY</t>
  </si>
  <si>
    <t>R015310-1</t>
  </si>
  <si>
    <t>919</t>
  </si>
  <si>
    <t>POPLATKY ZA LIKVIDACŮ ODPADŮ NEKONTAMINOVANÝCH - 17 04 05 ŽELEZNÝ ŠROT - KONSTRUKCE, STOŽÁRY, KOLEJ,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</si>
  <si>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</si>
  <si>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R015210</t>
  </si>
  <si>
    <t>903</t>
  </si>
  <si>
    <t>POPLATKY ZA LIKVIDACŮ ODPADŮ NEKONTAMINOVANÝCH - 17 01 01 ŽELEZNIČNÍ PRAŽCE BETONOVÉ, VČETNĚ DOPRAVY</t>
  </si>
  <si>
    <t>R015520</t>
  </si>
  <si>
    <t>906</t>
  </si>
  <si>
    <t>POPLATKY ZA LIKVIDACŮ ODPADŮ NEBEZPEČNÝCH - 17 02 04* ŽELEZNIČNÍ PRAŽCE DŘEVĚNÉ), VČETNĚ DOPRAVY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</si>
  <si>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541/2020 Sb., o nakládání s odpady, v platném znění.</t>
  </si>
  <si>
    <t>D.2.1.1.1</t>
  </si>
  <si>
    <t>Železniční spodek</t>
  </si>
  <si>
    <t xml:space="preserve">  SO 11-11-01</t>
  </si>
  <si>
    <t>Železniční spodek na přejezdu P751 v km 56,357</t>
  </si>
  <si>
    <t>SO 11-11-01</t>
  </si>
  <si>
    <t>Železniční spodek a odvodnění</t>
  </si>
  <si>
    <t>R212635</t>
  </si>
  <si>
    <t>TRATIVODY KOMPL Z TRUB Z PLAST HM DN DO 150MM, RÝHA TŘ I</t>
  </si>
  <si>
    <t>z výkresů č. 001, 002, 003 a TZ</t>
  </si>
  <si>
    <t>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</si>
  <si>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21461</t>
  </si>
  <si>
    <t>SEPARAČNÍ GEOTEXTILIE</t>
  </si>
  <si>
    <t>z výkresu č. 003 a TZ</t>
  </si>
  <si>
    <t>45152</t>
  </si>
  <si>
    <t>PODKLADNÍ A VÝPLŇOVÉ VRSTVY Z KAMENIVA DRCENÉHO</t>
  </si>
  <si>
    <t>R894846</t>
  </si>
  <si>
    <t>ŠACHTY KONTROLNÍ PLASTOVÉ D 400MM S TĚŽKÝM POKLOPEM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</si>
  <si>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</si>
  <si>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R935901</t>
  </si>
  <si>
    <t>ŽLABY A RIGOLY Z PŘÍKOPOVÝCH ŽLABŮ (VČETNĚ POKLOPŮ A MŘÍŽÍ) "J" MALÉ</t>
  </si>
  <si>
    <t>1. Položka obsahuje: – veškeré práce a materiál obsažený v názvu položky 2. Položka neobsahuje: X 3. Způsob měření:</t>
  </si>
  <si>
    <t>R935232</t>
  </si>
  <si>
    <t>PŘÍKOPOVÉ ŽLABY Z BETON TVÁRNIC ŠÍŘ DO 1200MM DO BETONU TL 100MM</t>
  </si>
  <si>
    <t>položka zahrnuje: - dodávku a uložení příkopových tvárnic předepsaného rozměru a kvality - dodání a rozprostření lože z předepsaného materiálu v předepsané kvalitěa v předepsané tloušťce - veškerou manipulaci s materiálem, vnitrostaveništní i mimostaveništní dopravu - ukončení, patky, spárování</t>
  </si>
  <si>
    <t>R451314</t>
  </si>
  <si>
    <t>PODKLADNÍ A VÝPLŇOVÉ VRSTVY Z PROSTÉHO BETONU C20/25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</si>
  <si>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</t>
  </si>
  <si>
    <t>R451313</t>
  </si>
  <si>
    <t>PODKLADNÍ A VÝPLŇOVÉ VRSTVY Z PROSTÉHO BETONU C12/15</t>
  </si>
  <si>
    <t>z výkresu č. 005 a TZ</t>
  </si>
  <si>
    <t>R12373</t>
  </si>
  <si>
    <t>ODKOP PRO SPOD STAVBU SILNIC A ŽELEZNIC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</si>
  <si>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</si>
  <si>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12931</t>
  </si>
  <si>
    <t>ČIŠTĚNÍ PŘÍKOPŮ OD NÁNOSU DO 0,25M3/M</t>
  </si>
  <si>
    <t>z výkresů č. 001, 002 a TZ</t>
  </si>
  <si>
    <t>12940</t>
  </si>
  <si>
    <t>ČIŠTĚNÍ RÁMOVÝCH A KLENBOVÝCH PROPUSTŮ OD NÁNOSŮ</t>
  </si>
  <si>
    <t>R465512</t>
  </si>
  <si>
    <t>DLAŽBY Z LOMOVÉHO KAMENE NA MC</t>
  </si>
  <si>
    <t>z výkresu č. 001 a TZ</t>
  </si>
  <si>
    <t>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</t>
  </si>
  <si>
    <t>R18214</t>
  </si>
  <si>
    <t>TERÉNNÍ ÚPRAVY</t>
  </si>
  <si>
    <t>položka zahrnuje úpravu terénu do požadovaného profilu</t>
  </si>
  <si>
    <t>R18214A</t>
  </si>
  <si>
    <t>TERÉNNÍ ÚPRAVY, REPROFILACE PŘÍKOPU</t>
  </si>
  <si>
    <t>R501101</t>
  </si>
  <si>
    <t>ZŘÍZENÍ KONSTRUKČNÍ VRSTVY TĚLESA ŽELEZNIČNÍHO SPODKU ZE ŠTĚRKODRTI STABILIZOVANÉ CEMENTEM</t>
  </si>
  <si>
    <t>z výkresů č. 002, 003 a TZ</t>
  </si>
  <si>
    <t>1. Položka obsahuje: – nákup a dodání materiálů pro uvedenou stabilizaci v požadované kvalitě podle zadávací dokumentace, včetně pojiva – očištění podkladu případně zřízení spojovací vrstvy – uložení materiálů pro stabilizaci dle předepsaného technologického předpisu – zřízení vrstvy na místě nebo z dovezeného materiálu (z mísícího centra), bez rozlišení šířky, pokládání vrstvy po etapách, příp.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včetně klimatických opatření – ztížení v okolí vedení, konstrukcí a objektů a jejich dočasné zajištění – ztížení provádění vč. hutnění ve ztížených podmínkách a stísněných prostorech – úpravu povrchu vrstvy 2. Položka neobsahuje: X 3. Způsob měření: Měří se metr krychlový.</t>
  </si>
  <si>
    <t>ZŘÍZENÍ KONSTRUKČNÍ VRSTVY TĚLESA ŽELEZNIČNÍHO SPODKU ZE ŠTĚRKODRTI NOVÉ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</si>
  <si>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 2. Položka neobsahuje: X 3. Způsob měření:</t>
  </si>
  <si>
    <t>21361</t>
  </si>
  <si>
    <t>DRENÁŽNÍ VRSTVY Z GEOTEXTILIE</t>
  </si>
  <si>
    <t>R18110</t>
  </si>
  <si>
    <t>ÚPRAVA PLÁNĚ SE ZHUTNĚNÍM V HORNINĚ TŘ. I</t>
  </si>
  <si>
    <t>položka zahrnuje úpravu pláně včetně vyrovnání výškových rozdílů. Míru zhutnění určuje projekt.</t>
  </si>
  <si>
    <t>18222</t>
  </si>
  <si>
    <t>ROZPROSTŘENÍ ORNICE VE SVAHU V TL DO 0,15M</t>
  </si>
  <si>
    <t>18331</t>
  </si>
  <si>
    <t>SADOVNICKÉ OBDĚLÁNÍ PŮDY</t>
  </si>
  <si>
    <t>18241</t>
  </si>
  <si>
    <t>ZALOŽENÍ TRÁVNÍKU RUČNÍM VÝSEVEM</t>
  </si>
  <si>
    <t>R348171</t>
  </si>
  <si>
    <t>ZÁBRADLÍ Z DÍLCŮ KOVOVÝCH S NÁTĚREM</t>
  </si>
  <si>
    <t>z výkresů č. 001, 005 a TZ</t>
  </si>
  <si>
    <t>- dílenská dokumentace, včetně technologického předpisu spojování, - dodání  materiálu  v požadované kvalitě a výroba konstrukce (včetně  pomůcek,  přípravků a prostředků pro výrobu) bez ohledu na náročnost a její hmotnost, - dodání spojovacího materiálu,</t>
  </si>
  <si>
    <t>R93331</t>
  </si>
  <si>
    <t>STATICKÁ ZATĚŽOVACÍ ZKOUŠKA</t>
  </si>
  <si>
    <t>STATICKÁ ZATĚŽOVACÍ ZKOUŠKA - PROVEDENÍ ZKOUŠKY SE VŠEMI POMOCNÝMI PRACEMI, VČ. VÝSTUPŮ A VYHODNOCENÍ</t>
  </si>
  <si>
    <t>OST</t>
  </si>
  <si>
    <t>Ostatní práce, demontáže</t>
  </si>
  <si>
    <t>R501101D</t>
  </si>
  <si>
    <t>ODSTRANĚNÍ KONSTRUKČNÍ VRSTVY TĚLESA ZE ŽELEZNIČNÍHO SPODKU ZE ŠTĚRKODRTI</t>
  </si>
  <si>
    <t>1. Položka obsahuje:  
 – odstranění koonstrukční vrstvy ručně nebo mechanizací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</si>
  <si>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POPLATKY ZA LIKVIDACŮ ODPADŮ NEKONTAMINOVANÝCH - 02 01 03 SMÝCENÉ STROMY A KEŘE), VČETNĚ DOPRAVY</t>
  </si>
  <si>
    <t>D.2.1.3</t>
  </si>
  <si>
    <t>Železniční přejezdy</t>
  </si>
  <si>
    <t xml:space="preserve">  SO 11-13-01</t>
  </si>
  <si>
    <t>Přejezdová konstrukce přejezdu P751 v km 56,357</t>
  </si>
  <si>
    <t>SO 11-13-01</t>
  </si>
  <si>
    <t>R921112</t>
  </si>
  <si>
    <t>ŽELEZNIČNÍ PŘEJEZD CELOPRYŽOVÝ NA BETONOVÝCH PRAŽCÍCH</t>
  </si>
  <si>
    <t>1. Položka obsahuje: – úpravu a hutnění podloží přejezdové konstrukce – dodávku přejezdové konstrukce s veškerými prvky a částmi daného typu přejezdové konstrukce včetně závěrných zídek a jejich betonového základu dle odpovídajících vzorových listů a TKP – montáž přejezdové konstrukce z dílů a součástí na místě při přerušení železničního a silničního provozu – speciální montážní nářadí, závěsné zařízení – ochranné náběhy, koncové i mezilehlé zarážky, podélnou fixaci atd. – příplatky za ztížené podmínky vyskytující se při zřízení přejezdu, např. za překážky na straně koleje ap.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</si>
  <si>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R31811</t>
  </si>
  <si>
    <t>ZDI ODDĚLOVACÍ A OHRADNÍ Z DÍLCŮ BETON - ZÁVĚRNÉ ZÍDKY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</si>
  <si>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</si>
  <si>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R27211.1</t>
  </si>
  <si>
    <t>ZÁKLADY Z DÍLCŮ BETONOVÝCH</t>
  </si>
  <si>
    <t>z výkresu č. 002 a TZ</t>
  </si>
  <si>
    <t>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</si>
  <si>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</t>
  </si>
  <si>
    <t>R56330</t>
  </si>
  <si>
    <t>VOZOVKOVÉ VRSTVY ZE ŠTĚRKODRTI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</si>
  <si>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</si>
  <si>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R574A04</t>
  </si>
  <si>
    <t>ASFALTOVÝ BETON PRO OBRUSNÉ VRSTVY ACO 11+, 11S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</si>
  <si>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</t>
  </si>
  <si>
    <t>R574C06</t>
  </si>
  <si>
    <t>ASFALTOVÝ BETON PRO LOŽNÍ VRSTVY ACL 16+, 16S</t>
  </si>
  <si>
    <t>R574E07</t>
  </si>
  <si>
    <t>ASFALTOVÝ BETON PRO PODKLADNÍ VRSTVY ACP 22+, 22S</t>
  </si>
  <si>
    <t>572211</t>
  </si>
  <si>
    <t>SPOJOVACÍ POSTŘIK Z ASFALTU DO 0,5KG/M2</t>
  </si>
  <si>
    <t>R931322</t>
  </si>
  <si>
    <t>TĚSNĚNÍ DILATAČ SPAR ASF ZÁLIVKOU MODIFIK PRŮŘ DO 200MM2</t>
  </si>
  <si>
    <t>položka zahrnuje dodávku a osazení předepsaného materiálu, očištění ploch spáry před úpravou, očištění okolí spáry po úpravě nezahrnuje těsnící profil</t>
  </si>
  <si>
    <t>R93818</t>
  </si>
  <si>
    <t>OČIŠTĚNÍ ASFALT VOZOVEK ZAMETENÍM</t>
  </si>
  <si>
    <t>položka zahrnuje očištění předepsaným způsobem včetně odklizení vzniklého odpadu</t>
  </si>
  <si>
    <t>R11372</t>
  </si>
  <si>
    <t>FRÉZOVÁNÍ ZPEVNĚNÝCH PLOCH ASFALTOVÝCH</t>
  </si>
  <si>
    <t>Položka zahrnuje, frézování asfaltových ploch za účelem odstranění této vrstvy,  manipulaci s vybouranou sutí a s vybouranými hmotami - naložení na dopravní prostředek. Nezahrnuje dopravu na skládku ani poplatek za skládku.</t>
  </si>
  <si>
    <t>R11333</t>
  </si>
  <si>
    <t>ODSTRANĚNÍ PODKLADU ZPEVNĚNÝCH PLOCH S ASFALT POJIVEM</t>
  </si>
  <si>
    <t>Položka zahrnuje odstranění podkladu zpevněné plochy s asfaltovým pojivem, naložení odstraněného materiálu na dopravní prostředek. nezahrnuje dopravu na skládku ani poplatky za uložení na skládku.</t>
  </si>
  <si>
    <t>R11318</t>
  </si>
  <si>
    <t>ODSTRANĚNÍ KRYTU ZPEVNĚNÝCH PLOCH Z DLAŽDIC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</si>
  <si>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</si>
  <si>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R11352</t>
  </si>
  <si>
    <t>ODSTRANĚNÍ CHODNÍKOVÝCH A SILNIČNÍCH OBRUBNÍKŮ BETONOVÝCH</t>
  </si>
  <si>
    <t>R015130</t>
  </si>
  <si>
    <t>912</t>
  </si>
  <si>
    <t>POPLATKY ZA LIKVIDACŮ ODPADŮ NEKONTAMINOVANÝCH - 17 03 02 VYBOURANÝ ASFALTOVÝ BETON BEZ DEHTU, VČETNĚ DOPRAVY</t>
  </si>
  <si>
    <t>R015330</t>
  </si>
  <si>
    <t>911</t>
  </si>
  <si>
    <t>POPLATKY ZA LIKVIDACŮ ODPADŮ NEKONTAMINOVANÝCH - 17 05 04 KAMENNÁ SUŤ, VČETNĚ DOPRAVY</t>
  </si>
  <si>
    <t>R3720</t>
  </si>
  <si>
    <t>POMOC PRÁCE ZAJIŠŤ NEBO ZŘÍZ REGULACI A OCHRANU DOPRAVY - DIO</t>
  </si>
  <si>
    <t>zahrnuje objednatelem povolené náklady na služby pro zhotovitele</t>
  </si>
  <si>
    <t>OSTATNÍ POŽADAVKY - INŽENÝRSKÉ PRÁCE</t>
  </si>
  <si>
    <t>NÁKLADY NA INŽENÝRSKÉ PRÁCE V PRŮBĚHU REALIZACE</t>
  </si>
  <si>
    <t>Pomocné geodetické práce při stavbě. Vytýčení hranic pozemků, stavební vytyčení liniových objektů inženýrských sítí (stávajících i projektovaných),  vyhotovení veškerých podkladů pro geodetickou dokumentaci, geometrické plány,…</t>
  </si>
  <si>
    <t>Ostatní práce</t>
  </si>
  <si>
    <t>R917223</t>
  </si>
  <si>
    <t>SILNIČNÍ A CHODNÍKOVÉ OBRUBY Z BETONOVÝCH OBRUBNÍKŮ ŠÍŘ 100MM</t>
  </si>
  <si>
    <t>Položka zahrnuje: dodání a pokládku betonových obrubníků o rozměrech předepsaných zadávací dokumentací betonové lože i boční betonovou opěrku.</t>
  </si>
  <si>
    <t>R917224</t>
  </si>
  <si>
    <t>SILNIČNÍ A CHODNÍKOVÉ OBRUBY Z BETONOVÝCH OBRUBNÍKŮ ŠÍŘ 150MM</t>
  </si>
  <si>
    <t>582611</t>
  </si>
  <si>
    <t>KRYTY Z BETON DLAŽDIC SE ZÁMKEM ŠEDÝCH TL 60MM DO LOŽE Z KAM</t>
  </si>
  <si>
    <t>58261A</t>
  </si>
  <si>
    <t>KRYTY Z BETON DLAŽDIC SE ZÁMKEM BAREV RELIÉF TL 60MM DO LOŽE Z KAM</t>
  </si>
  <si>
    <t>R58252</t>
  </si>
  <si>
    <t>DLÁŽDĚNÉ KRYTY Z BETONOVÝCH DLAŽDIC DO LOŽE Z MC</t>
  </si>
  <si>
    <t>- dodání dlažebního materiálu v požadované kvalitě, dodání materiálu pro předepsané  lože v tloušťce předepsané dokumentací a pro předepsanou výplň spar - očištění podkladu - uložení dlažby dle předepsaného technologického předpisu včetně předepsané podkl</t>
  </si>
  <si>
    <t>R915211</t>
  </si>
  <si>
    <t>VODOROVNÉ DOPRAVNÍ ZNAČENÍ PLASTEM HLADKÉ - DODÁVKA A POKLÁDKA</t>
  </si>
  <si>
    <t>položka zahrnuje: - dodání a pokládku nátěrového materiálu (měří se pouze natíraná plocha) - předznačení a reflexní úpravu</t>
  </si>
  <si>
    <t>919113</t>
  </si>
  <si>
    <t>ŘEZÁNÍ ASFALTOVÉHO KRYTU VOZOVEK TL DO 150MM</t>
  </si>
  <si>
    <t>D.2.3.6</t>
  </si>
  <si>
    <t>Rozvodny vn, nn, osvětlení a dálkové ovládání odpojovačů</t>
  </si>
  <si>
    <t xml:space="preserve">  SO 11-76-01</t>
  </si>
  <si>
    <t>Elektrická přípojka NN přejezdu P751 v km 56,357</t>
  </si>
  <si>
    <t>SO 11-76-01</t>
  </si>
  <si>
    <t>0,35*0,8*13</t>
  </si>
  <si>
    <t>0,35*0,1*13</t>
  </si>
  <si>
    <t>0,35*13</t>
  </si>
  <si>
    <t>702231</t>
  </si>
  <si>
    <t>KABELOVÁ CHRÁNIČKA ZEMNÍ DĚLENÁ DN DO 100 MM</t>
  </si>
  <si>
    <t>Pokládka a montáž</t>
  </si>
  <si>
    <t>743F21</t>
  </si>
  <si>
    <t>SKŘÍŇ ELEKTROMĚROVÁ V KOMPAKTNÍM PILÍŘI PRO PŘÍMÉ MĚŘENÍ DO 80 A JEDNOSAZBOVÉ VČETNĚ VÝSTROJE</t>
  </si>
  <si>
    <t>z výkresů č. 003, 004, 005 a TZ</t>
  </si>
  <si>
    <t>743D11</t>
  </si>
  <si>
    <t>SKŘÍŇ PŘÍPOJKOVÁ POJISTKOVÁ KOMPAKTNÍ PILÍŘOVÁ DO 63 A, DO 50 MM2, S 1-2 SADAMI JISTÍCÍCH PRVKŮ</t>
  </si>
  <si>
    <t>R743EF</t>
  </si>
  <si>
    <t>SOKL PRO ROZVADĚČE VČ. ZÁKLADOVÉHO DÍLU</t>
  </si>
  <si>
    <t>SOKL PRO ROZVADĚČE  VČ. ZÁKLADOVÉHO DÍLU - DODÁVKA A MONTÁŽ</t>
  </si>
  <si>
    <t>744I01</t>
  </si>
  <si>
    <t>POJISTKOVÁ VLOŽKA DO 160 A</t>
  </si>
  <si>
    <t>z výkresu č. 004 a TZ</t>
  </si>
  <si>
    <t>744H21</t>
  </si>
  <si>
    <t>POJISTKOVÝ SPODEK/LIŠTA PRO NOŽOVÉ POJISTKY TŘÍPÓLOVÝ DO 160 A</t>
  </si>
  <si>
    <t>R742H22</t>
  </si>
  <si>
    <t>KABEL NN ČTYŘ- A PĚTIŽÍLOVÝ AL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</si>
  <si>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</si>
  <si>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</si>
  <si>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</si>
  <si>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</si>
  <si>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744613</t>
  </si>
  <si>
    <t>JISTIČ JEDNOPÓLOVÝ (10 KA) OD 13 DO 20 A</t>
  </si>
  <si>
    <t>744633</t>
  </si>
  <si>
    <t>JISTIČ TŘÍPÓLOVÝ (10 KA) OD 13 DO 20 A</t>
  </si>
  <si>
    <t>744J11</t>
  </si>
  <si>
    <t>SILOVÝ KOMPLETNÍ VYPÍNAČ 0-1 JEDNO-DVOUPÓLOVÝ DO 32 A</t>
  </si>
  <si>
    <t>744Q21</t>
  </si>
  <si>
    <t>SVODIČ PŘEPĚTÍ TYP 1+2 (TŘÍDA B+C) 1-2 PÓLOVÝ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</si>
  <si>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</si>
  <si>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</si>
  <si>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</si>
  <si>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741413</t>
  </si>
  <si>
    <t>ZÁSUVKA/PŘÍVODKA PRŮMYSLOVÁ, KRYTÍ IP 44 400 V, DO 63 A</t>
  </si>
  <si>
    <t>747111</t>
  </si>
  <si>
    <t>KONTROLA SILOVÝCH ROZVADĚČŮ NN, 1 POLE</t>
  </si>
  <si>
    <t>747701</t>
  </si>
  <si>
    <t>DOKONČOVACÍ MONTÁŽNÍ PRÁCE NA ELEKTRICKÉM ZAŘÍZENÍ</t>
  </si>
  <si>
    <t>R703443</t>
  </si>
  <si>
    <t>ELEKTROINSTALAČNÍ TRUBKA OCELOVÁ VČETNĚ UPEVNĚNÍ A PŘÍSLUŠENSTVÍ DN PRŮMĚRU PŘES 40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</si>
  <si>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</si>
  <si>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R744ZBA</t>
  </si>
  <si>
    <t>DEMONTÁŽ ROZVADĚČE, VČ.PILÍŘE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</si>
  <si>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</si>
  <si>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</si>
  <si>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</si>
  <si>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</si>
  <si>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</si>
  <si>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</si>
  <si>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</si>
  <si>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</si>
  <si>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</si>
  <si>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</si>
  <si>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</si>
  <si>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</si>
  <si>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</si>
  <si>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</si>
  <si>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</si>
  <si>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</si>
  <si>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</si>
  <si>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</si>
  <si>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</si>
  <si>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</si>
  <si>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</si>
  <si>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</si>
  <si>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</si>
  <si>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</si>
  <si>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</si>
  <si>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</si>
  <si>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</si>
  <si>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</si>
  <si>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</si>
  <si>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dle SoD</t>
  </si>
  <si>
    <t>Položka zahrnuje veškeré činnosti nezbytné k zajištění exkurze.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</si>
</sst>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0+C10+C12+C14+C16+C18+C20+C22</f>
      </c>
    </row>
    <row r="7" spans="2:3" ht="12.75" customHeight="1">
      <c r="B7" s="8" t="s">
        <v>7</v>
      </c>
      <c s="10">
        <f>0+E10+E12+E14+E16+E18+E20+E22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11-01-31'!K8+'PS 11-01-31'!M8</f>
      </c>
      <c s="14">
        <f>C11*0.21</f>
      </c>
      <c s="14">
        <f>C11+D11</f>
      </c>
      <c s="13">
        <f>'PS 11-01-31'!T7</f>
      </c>
    </row>
    <row r="12" spans="1:6" ht="12.75">
      <c r="A12" s="11" t="s">
        <v>428</v>
      </c>
      <c s="12" t="s">
        <v>429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430</v>
      </c>
      <c s="12" t="s">
        <v>431</v>
      </c>
      <c s="14">
        <f>'PS 11-02-11'!K8+'PS 11-02-11'!M8</f>
      </c>
      <c s="14">
        <f>C13*0.21</f>
      </c>
      <c s="14">
        <f>C13+D13</f>
      </c>
      <c s="13">
        <f>'PS 11-02-11'!T7</f>
      </c>
    </row>
    <row r="14" spans="1:6" ht="12.75">
      <c r="A14" s="11" t="s">
        <v>534</v>
      </c>
      <c s="12" t="s">
        <v>535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536</v>
      </c>
      <c s="12" t="s">
        <v>537</v>
      </c>
      <c s="14">
        <f>'SO 11-10-01'!K8+'SO 11-10-01'!M8</f>
      </c>
      <c s="14">
        <f>C15*0.21</f>
      </c>
      <c s="14">
        <f>C15+D15</f>
      </c>
      <c s="13">
        <f>'SO 11-10-01'!T7</f>
      </c>
    </row>
    <row r="16" spans="1:6" ht="12.75">
      <c r="A16" s="11" t="s">
        <v>624</v>
      </c>
      <c s="12" t="s">
        <v>625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626</v>
      </c>
      <c s="12" t="s">
        <v>627</v>
      </c>
      <c s="14">
        <f>'SO 11-11-01'!K8+'SO 11-11-01'!M8</f>
      </c>
      <c s="14">
        <f>C17*0.21</f>
      </c>
      <c s="14">
        <f>C17+D17</f>
      </c>
      <c s="13">
        <f>'SO 11-11-01'!T7</f>
      </c>
    </row>
    <row r="18" spans="1:6" ht="12.75">
      <c r="A18" s="11" t="s">
        <v>701</v>
      </c>
      <c s="12" t="s">
        <v>702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703</v>
      </c>
      <c s="12" t="s">
        <v>704</v>
      </c>
      <c s="14">
        <f>'SO 11-13-01'!K8+'SO 11-13-01'!M8</f>
      </c>
      <c s="14">
        <f>C19*0.21</f>
      </c>
      <c s="14">
        <f>C19+D19</f>
      </c>
      <c s="13">
        <f>'SO 11-13-01'!T7</f>
      </c>
    </row>
    <row r="20" spans="1:6" ht="12.75">
      <c r="A20" s="11" t="s">
        <v>776</v>
      </c>
      <c s="12" t="s">
        <v>777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778</v>
      </c>
      <c s="12" t="s">
        <v>779</v>
      </c>
      <c s="14">
        <f>'SO 11-76-01'!K8+'SO 11-76-01'!M8</f>
      </c>
      <c s="14">
        <f>C21*0.21</f>
      </c>
      <c s="14">
        <f>C21+D21</f>
      </c>
      <c s="13">
        <f>'SO 11-76-01'!T7</f>
      </c>
    </row>
    <row r="22" spans="1:6" ht="12.75">
      <c r="A22" s="11" t="s">
        <v>828</v>
      </c>
      <c s="12" t="s">
        <v>829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830</v>
      </c>
      <c s="12" t="s">
        <v>831</v>
      </c>
      <c s="14">
        <f>'SO 98-98'!K8+'SO 98-98'!M8</f>
      </c>
      <c s="14">
        <f>C23*0.21</f>
      </c>
      <c s="14">
        <f>C23+D23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COUNTIFS(L8:L404,"=0",A8:A404,"P")+COUNTIFS(L8:L404,"",A8:A404,"P")+SUM(Q8:Q404)</f>
      </c>
    </row>
    <row r="8" spans="1:13" ht="12.75">
      <c r="A8" t="s">
        <v>44</v>
      </c>
      <c r="C8" s="28" t="s">
        <v>45</v>
      </c>
      <c r="E8" s="30" t="s">
        <v>17</v>
      </c>
      <c r="J8" s="29">
        <f>0+J9+J62+J143+J212+J297+J354+J391</f>
      </c>
      <c s="29">
        <f>0+K9+K62+K143+K212+K297+K354+K391</f>
      </c>
      <c s="29">
        <f>0+L9+L62+L143+L212+L297+L354+L391</f>
      </c>
      <c s="29">
        <f>0+M9+M62+M143+M212+M297+M354+M391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0.081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14.6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68</v>
      </c>
    </row>
    <row r="21" spans="1:5" ht="216.75">
      <c r="A21" t="s">
        <v>58</v>
      </c>
      <c r="E21" s="39" t="s">
        <v>69</v>
      </c>
    </row>
    <row r="22" spans="1:16" ht="12.75">
      <c r="A22" t="s">
        <v>49</v>
      </c>
      <c s="34" t="s">
        <v>70</v>
      </c>
      <c s="34" t="s">
        <v>71</v>
      </c>
      <c s="35" t="s">
        <v>47</v>
      </c>
      <c s="6" t="s">
        <v>72</v>
      </c>
      <c s="36" t="s">
        <v>67</v>
      </c>
      <c s="37">
        <v>59.08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73</v>
      </c>
    </row>
    <row r="25" spans="1:5" ht="216.75">
      <c r="A25" t="s">
        <v>58</v>
      </c>
      <c r="E25" s="39" t="s">
        <v>69</v>
      </c>
    </row>
    <row r="26" spans="1:16" ht="12.75">
      <c r="A26" t="s">
        <v>49</v>
      </c>
      <c s="34" t="s">
        <v>74</v>
      </c>
      <c s="34" t="s">
        <v>75</v>
      </c>
      <c s="35" t="s">
        <v>47</v>
      </c>
      <c s="6" t="s">
        <v>76</v>
      </c>
      <c s="36" t="s">
        <v>77</v>
      </c>
      <c s="37">
        <v>43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78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79</v>
      </c>
    </row>
    <row r="29" spans="1:5" ht="12.75">
      <c r="A29" t="s">
        <v>58</v>
      </c>
      <c r="E29" s="39" t="s">
        <v>80</v>
      </c>
    </row>
    <row r="30" spans="1:16" ht="12.75">
      <c r="A30" t="s">
        <v>49</v>
      </c>
      <c s="34" t="s">
        <v>81</v>
      </c>
      <c s="34" t="s">
        <v>82</v>
      </c>
      <c s="35" t="s">
        <v>47</v>
      </c>
      <c s="6" t="s">
        <v>83</v>
      </c>
      <c s="36" t="s">
        <v>77</v>
      </c>
      <c s="37">
        <v>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78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79</v>
      </c>
    </row>
    <row r="33" spans="1:5" ht="12.75">
      <c r="A33" t="s">
        <v>58</v>
      </c>
      <c r="E33" s="39" t="s">
        <v>80</v>
      </c>
    </row>
    <row r="34" spans="1:16" ht="25.5">
      <c r="A34" t="s">
        <v>49</v>
      </c>
      <c s="34" t="s">
        <v>84</v>
      </c>
      <c s="34" t="s">
        <v>85</v>
      </c>
      <c s="35" t="s">
        <v>47</v>
      </c>
      <c s="6" t="s">
        <v>86</v>
      </c>
      <c s="36" t="s">
        <v>77</v>
      </c>
      <c s="37">
        <v>81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63</v>
      </c>
    </row>
    <row r="37" spans="1:5" ht="25.5">
      <c r="A37" t="s">
        <v>58</v>
      </c>
      <c r="E37" s="39" t="s">
        <v>87</v>
      </c>
    </row>
    <row r="38" spans="1:16" ht="12.75">
      <c r="A38" t="s">
        <v>49</v>
      </c>
      <c s="34" t="s">
        <v>88</v>
      </c>
      <c s="34" t="s">
        <v>89</v>
      </c>
      <c s="35" t="s">
        <v>47</v>
      </c>
      <c s="6" t="s">
        <v>90</v>
      </c>
      <c s="36" t="s">
        <v>77</v>
      </c>
      <c s="37">
        <v>81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78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12.75">
      <c r="A41" t="s">
        <v>58</v>
      </c>
      <c r="E41" s="39" t="s">
        <v>80</v>
      </c>
    </row>
    <row r="42" spans="1:16" ht="12.75">
      <c r="A42" t="s">
        <v>49</v>
      </c>
      <c s="34" t="s">
        <v>91</v>
      </c>
      <c s="34" t="s">
        <v>92</v>
      </c>
      <c s="35" t="s">
        <v>47</v>
      </c>
      <c s="6" t="s">
        <v>93</v>
      </c>
      <c s="36" t="s">
        <v>67</v>
      </c>
      <c s="37">
        <v>56.245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94</v>
      </c>
    </row>
    <row r="45" spans="1:5" ht="153">
      <c r="A45" t="s">
        <v>58</v>
      </c>
      <c r="E45" s="39" t="s">
        <v>95</v>
      </c>
    </row>
    <row r="46" spans="1:16" ht="12.75">
      <c r="A46" t="s">
        <v>49</v>
      </c>
      <c s="34" t="s">
        <v>96</v>
      </c>
      <c s="34" t="s">
        <v>97</v>
      </c>
      <c s="35" t="s">
        <v>47</v>
      </c>
      <c s="6" t="s">
        <v>98</v>
      </c>
      <c s="36" t="s">
        <v>99</v>
      </c>
      <c s="37">
        <v>73.85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78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100</v>
      </c>
    </row>
    <row r="49" spans="1:5" ht="12.75">
      <c r="A49" t="s">
        <v>58</v>
      </c>
      <c r="E49" s="39" t="s">
        <v>80</v>
      </c>
    </row>
    <row r="50" spans="1:16" ht="12.75">
      <c r="A50" t="s">
        <v>49</v>
      </c>
      <c s="34" t="s">
        <v>101</v>
      </c>
      <c s="34" t="s">
        <v>102</v>
      </c>
      <c s="35" t="s">
        <v>47</v>
      </c>
      <c s="6" t="s">
        <v>103</v>
      </c>
      <c s="36" t="s">
        <v>77</v>
      </c>
      <c s="37">
        <v>257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78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104</v>
      </c>
    </row>
    <row r="53" spans="1:5" ht="12.75">
      <c r="A53" t="s">
        <v>58</v>
      </c>
      <c r="E53" s="39" t="s">
        <v>80</v>
      </c>
    </row>
    <row r="54" spans="1:16" ht="12.75">
      <c r="A54" t="s">
        <v>49</v>
      </c>
      <c s="34" t="s">
        <v>105</v>
      </c>
      <c s="34" t="s">
        <v>106</v>
      </c>
      <c s="35" t="s">
        <v>47</v>
      </c>
      <c s="6" t="s">
        <v>107</v>
      </c>
      <c s="36" t="s">
        <v>62</v>
      </c>
      <c s="37">
        <v>27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78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2.75">
      <c r="A57" t="s">
        <v>58</v>
      </c>
      <c r="E57" s="39" t="s">
        <v>80</v>
      </c>
    </row>
    <row r="58" spans="1:16" ht="25.5">
      <c r="A58" t="s">
        <v>49</v>
      </c>
      <c s="34" t="s">
        <v>108</v>
      </c>
      <c s="34" t="s">
        <v>109</v>
      </c>
      <c s="35" t="s">
        <v>110</v>
      </c>
      <c s="6" t="s">
        <v>111</v>
      </c>
      <c s="36" t="s">
        <v>112</v>
      </c>
      <c s="37">
        <v>34.87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65.75">
      <c r="A61" t="s">
        <v>58</v>
      </c>
      <c r="E61" s="39" t="s">
        <v>113</v>
      </c>
    </row>
    <row r="62" spans="1:13" ht="12.75">
      <c r="A62" t="s">
        <v>46</v>
      </c>
      <c r="C62" s="31" t="s">
        <v>27</v>
      </c>
      <c r="E62" s="33" t="s">
        <v>114</v>
      </c>
      <c r="J62" s="32">
        <f>0</f>
      </c>
      <c s="32">
        <f>0</f>
      </c>
      <c s="32">
        <f>0+L63+L67+L71+L75+L79+L83+L87+L91+L95+L99+L103+L107+L111+L115+L119+L123+L127+L131+L135+L139</f>
      </c>
      <c s="32">
        <f>0+M63+M67+M71+M75+M79+M83+M87+M91+M95+M99+M103+M107+M111+M115+M119+M123+M127+M131+M135+M139</f>
      </c>
    </row>
    <row r="63" spans="1:16" ht="12.75">
      <c r="A63" t="s">
        <v>49</v>
      </c>
      <c s="34" t="s">
        <v>115</v>
      </c>
      <c s="34" t="s">
        <v>116</v>
      </c>
      <c s="35" t="s">
        <v>47</v>
      </c>
      <c s="6" t="s">
        <v>117</v>
      </c>
      <c s="36" t="s">
        <v>118</v>
      </c>
      <c s="37">
        <v>10.182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119</v>
      </c>
    </row>
    <row r="66" spans="1:5" ht="25.5">
      <c r="A66" t="s">
        <v>58</v>
      </c>
      <c r="E66" s="39" t="s">
        <v>120</v>
      </c>
    </row>
    <row r="67" spans="1:16" ht="12.75">
      <c r="A67" t="s">
        <v>49</v>
      </c>
      <c s="34" t="s">
        <v>121</v>
      </c>
      <c s="34" t="s">
        <v>122</v>
      </c>
      <c s="35" t="s">
        <v>47</v>
      </c>
      <c s="6" t="s">
        <v>123</v>
      </c>
      <c s="36" t="s">
        <v>118</v>
      </c>
      <c s="37">
        <v>8.912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124</v>
      </c>
    </row>
    <row r="70" spans="1:5" ht="25.5">
      <c r="A70" t="s">
        <v>58</v>
      </c>
      <c r="E70" s="39" t="s">
        <v>120</v>
      </c>
    </row>
    <row r="71" spans="1:16" ht="12.75">
      <c r="A71" t="s">
        <v>49</v>
      </c>
      <c s="34" t="s">
        <v>125</v>
      </c>
      <c s="34" t="s">
        <v>126</v>
      </c>
      <c s="35" t="s">
        <v>47</v>
      </c>
      <c s="6" t="s">
        <v>127</v>
      </c>
      <c s="36" t="s">
        <v>118</v>
      </c>
      <c s="37">
        <v>10.182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78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119</v>
      </c>
    </row>
    <row r="74" spans="1:5" ht="12.75">
      <c r="A74" t="s">
        <v>58</v>
      </c>
      <c r="E74" s="39" t="s">
        <v>80</v>
      </c>
    </row>
    <row r="75" spans="1:16" ht="12.75">
      <c r="A75" t="s">
        <v>49</v>
      </c>
      <c s="34" t="s">
        <v>128</v>
      </c>
      <c s="34" t="s">
        <v>129</v>
      </c>
      <c s="35" t="s">
        <v>47</v>
      </c>
      <c s="6" t="s">
        <v>130</v>
      </c>
      <c s="36" t="s">
        <v>118</v>
      </c>
      <c s="37">
        <v>8.912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78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124</v>
      </c>
    </row>
    <row r="78" spans="1:5" ht="12.75">
      <c r="A78" t="s">
        <v>58</v>
      </c>
      <c r="E78" s="39" t="s">
        <v>80</v>
      </c>
    </row>
    <row r="79" spans="1:16" ht="25.5">
      <c r="A79" t="s">
        <v>49</v>
      </c>
      <c s="34" t="s">
        <v>131</v>
      </c>
      <c s="34" t="s">
        <v>132</v>
      </c>
      <c s="35" t="s">
        <v>47</v>
      </c>
      <c s="6" t="s">
        <v>133</v>
      </c>
      <c s="36" t="s">
        <v>62</v>
      </c>
      <c s="37">
        <v>22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78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134</v>
      </c>
    </row>
    <row r="82" spans="1:5" ht="12.75">
      <c r="A82" t="s">
        <v>58</v>
      </c>
      <c r="E82" s="39" t="s">
        <v>80</v>
      </c>
    </row>
    <row r="83" spans="1:16" ht="25.5">
      <c r="A83" t="s">
        <v>49</v>
      </c>
      <c s="34" t="s">
        <v>135</v>
      </c>
      <c s="34" t="s">
        <v>136</v>
      </c>
      <c s="35" t="s">
        <v>47</v>
      </c>
      <c s="6" t="s">
        <v>137</v>
      </c>
      <c s="36" t="s">
        <v>62</v>
      </c>
      <c s="37">
        <v>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78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134</v>
      </c>
    </row>
    <row r="86" spans="1:5" ht="12.75">
      <c r="A86" t="s">
        <v>58</v>
      </c>
      <c r="E86" s="39" t="s">
        <v>80</v>
      </c>
    </row>
    <row r="87" spans="1:16" ht="12.75">
      <c r="A87" t="s">
        <v>49</v>
      </c>
      <c s="34" t="s">
        <v>138</v>
      </c>
      <c s="34" t="s">
        <v>139</v>
      </c>
      <c s="35" t="s">
        <v>47</v>
      </c>
      <c s="6" t="s">
        <v>140</v>
      </c>
      <c s="36" t="s">
        <v>141</v>
      </c>
      <c s="37">
        <v>190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63</v>
      </c>
    </row>
    <row r="90" spans="1:5" ht="38.25">
      <c r="A90" t="s">
        <v>58</v>
      </c>
      <c r="E90" s="39" t="s">
        <v>142</v>
      </c>
    </row>
    <row r="91" spans="1:16" ht="12.75">
      <c r="A91" t="s">
        <v>49</v>
      </c>
      <c s="34" t="s">
        <v>143</v>
      </c>
      <c s="34" t="s">
        <v>144</v>
      </c>
      <c s="35" t="s">
        <v>47</v>
      </c>
      <c s="6" t="s">
        <v>145</v>
      </c>
      <c s="36" t="s">
        <v>141</v>
      </c>
      <c s="37">
        <v>16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63</v>
      </c>
    </row>
    <row r="94" spans="1:5" ht="38.25">
      <c r="A94" t="s">
        <v>58</v>
      </c>
      <c r="E94" s="39" t="s">
        <v>146</v>
      </c>
    </row>
    <row r="95" spans="1:16" ht="12.75">
      <c r="A95" t="s">
        <v>49</v>
      </c>
      <c s="34" t="s">
        <v>147</v>
      </c>
      <c s="34" t="s">
        <v>148</v>
      </c>
      <c s="35" t="s">
        <v>47</v>
      </c>
      <c s="6" t="s">
        <v>149</v>
      </c>
      <c s="36" t="s">
        <v>77</v>
      </c>
      <c s="37">
        <v>20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134</v>
      </c>
    </row>
    <row r="98" spans="1:5" ht="38.25">
      <c r="A98" t="s">
        <v>58</v>
      </c>
      <c r="E98" s="39" t="s">
        <v>150</v>
      </c>
    </row>
    <row r="99" spans="1:16" ht="12.75">
      <c r="A99" t="s">
        <v>49</v>
      </c>
      <c s="34" t="s">
        <v>151</v>
      </c>
      <c s="34" t="s">
        <v>152</v>
      </c>
      <c s="35" t="s">
        <v>47</v>
      </c>
      <c s="6" t="s">
        <v>153</v>
      </c>
      <c s="36" t="s">
        <v>77</v>
      </c>
      <c s="37">
        <v>257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134</v>
      </c>
    </row>
    <row r="102" spans="1:5" ht="38.25">
      <c r="A102" t="s">
        <v>58</v>
      </c>
      <c r="E102" s="39" t="s">
        <v>150</v>
      </c>
    </row>
    <row r="103" spans="1:16" ht="12.75">
      <c r="A103" t="s">
        <v>49</v>
      </c>
      <c s="34" t="s">
        <v>154</v>
      </c>
      <c s="34" t="s">
        <v>155</v>
      </c>
      <c s="35" t="s">
        <v>47</v>
      </c>
      <c s="6" t="s">
        <v>156</v>
      </c>
      <c s="36" t="s">
        <v>77</v>
      </c>
      <c s="37">
        <v>10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134</v>
      </c>
    </row>
    <row r="106" spans="1:5" ht="38.25">
      <c r="A106" t="s">
        <v>58</v>
      </c>
      <c r="E106" s="39" t="s">
        <v>150</v>
      </c>
    </row>
    <row r="107" spans="1:16" ht="25.5">
      <c r="A107" t="s">
        <v>49</v>
      </c>
      <c s="34" t="s">
        <v>157</v>
      </c>
      <c s="34" t="s">
        <v>158</v>
      </c>
      <c s="35" t="s">
        <v>47</v>
      </c>
      <c s="6" t="s">
        <v>159</v>
      </c>
      <c s="36" t="s">
        <v>62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78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134</v>
      </c>
    </row>
    <row r="110" spans="1:5" ht="12.75">
      <c r="A110" t="s">
        <v>58</v>
      </c>
      <c r="E110" s="39" t="s">
        <v>80</v>
      </c>
    </row>
    <row r="111" spans="1:16" ht="25.5">
      <c r="A111" t="s">
        <v>49</v>
      </c>
      <c s="34" t="s">
        <v>160</v>
      </c>
      <c s="34" t="s">
        <v>161</v>
      </c>
      <c s="35" t="s">
        <v>47</v>
      </c>
      <c s="6" t="s">
        <v>162</v>
      </c>
      <c s="36" t="s">
        <v>62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78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134</v>
      </c>
    </row>
    <row r="114" spans="1:5" ht="12.75">
      <c r="A114" t="s">
        <v>58</v>
      </c>
      <c r="E114" s="39" t="s">
        <v>80</v>
      </c>
    </row>
    <row r="115" spans="1:16" ht="25.5">
      <c r="A115" t="s">
        <v>49</v>
      </c>
      <c s="34" t="s">
        <v>163</v>
      </c>
      <c s="34" t="s">
        <v>164</v>
      </c>
      <c s="35" t="s">
        <v>47</v>
      </c>
      <c s="6" t="s">
        <v>165</v>
      </c>
      <c s="36" t="s">
        <v>62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78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134</v>
      </c>
    </row>
    <row r="118" spans="1:5" ht="12.75">
      <c r="A118" t="s">
        <v>58</v>
      </c>
      <c r="E118" s="39" t="s">
        <v>80</v>
      </c>
    </row>
    <row r="119" spans="1:16" ht="12.75">
      <c r="A119" t="s">
        <v>49</v>
      </c>
      <c s="34" t="s">
        <v>166</v>
      </c>
      <c s="34" t="s">
        <v>167</v>
      </c>
      <c s="35" t="s">
        <v>47</v>
      </c>
      <c s="6" t="s">
        <v>168</v>
      </c>
      <c s="36" t="s">
        <v>62</v>
      </c>
      <c s="37">
        <v>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78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63</v>
      </c>
    </row>
    <row r="122" spans="1:5" ht="12.75">
      <c r="A122" t="s">
        <v>58</v>
      </c>
      <c r="E122" s="39" t="s">
        <v>80</v>
      </c>
    </row>
    <row r="123" spans="1:16" ht="12.75">
      <c r="A123" t="s">
        <v>49</v>
      </c>
      <c s="34" t="s">
        <v>169</v>
      </c>
      <c s="34" t="s">
        <v>170</v>
      </c>
      <c s="35" t="s">
        <v>47</v>
      </c>
      <c s="6" t="s">
        <v>171</v>
      </c>
      <c s="36" t="s">
        <v>62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78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63</v>
      </c>
    </row>
    <row r="126" spans="1:5" ht="12.75">
      <c r="A126" t="s">
        <v>58</v>
      </c>
      <c r="E126" s="39" t="s">
        <v>80</v>
      </c>
    </row>
    <row r="127" spans="1:16" ht="12.75">
      <c r="A127" t="s">
        <v>49</v>
      </c>
      <c s="34" t="s">
        <v>172</v>
      </c>
      <c s="34" t="s">
        <v>173</v>
      </c>
      <c s="35" t="s">
        <v>47</v>
      </c>
      <c s="6" t="s">
        <v>174</v>
      </c>
      <c s="36" t="s">
        <v>62</v>
      </c>
      <c s="37">
        <v>94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78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63</v>
      </c>
    </row>
    <row r="130" spans="1:5" ht="12.75">
      <c r="A130" t="s">
        <v>58</v>
      </c>
      <c r="E130" s="39" t="s">
        <v>80</v>
      </c>
    </row>
    <row r="131" spans="1:16" ht="12.75">
      <c r="A131" t="s">
        <v>49</v>
      </c>
      <c s="34" t="s">
        <v>175</v>
      </c>
      <c s="34" t="s">
        <v>176</v>
      </c>
      <c s="35" t="s">
        <v>47</v>
      </c>
      <c s="6" t="s">
        <v>177</v>
      </c>
      <c s="36" t="s">
        <v>62</v>
      </c>
      <c s="37">
        <v>16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78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63</v>
      </c>
    </row>
    <row r="134" spans="1:5" ht="12.75">
      <c r="A134" t="s">
        <v>58</v>
      </c>
      <c r="E134" s="39" t="s">
        <v>80</v>
      </c>
    </row>
    <row r="135" spans="1:16" ht="12.75">
      <c r="A135" t="s">
        <v>49</v>
      </c>
      <c s="34" t="s">
        <v>178</v>
      </c>
      <c s="34" t="s">
        <v>179</v>
      </c>
      <c s="35" t="s">
        <v>47</v>
      </c>
      <c s="6" t="s">
        <v>180</v>
      </c>
      <c s="36" t="s">
        <v>77</v>
      </c>
      <c s="37">
        <v>139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181</v>
      </c>
    </row>
    <row r="138" spans="1:5" ht="51">
      <c r="A138" t="s">
        <v>58</v>
      </c>
      <c r="E138" s="39" t="s">
        <v>182</v>
      </c>
    </row>
    <row r="139" spans="1:16" ht="12.75">
      <c r="A139" t="s">
        <v>49</v>
      </c>
      <c s="34" t="s">
        <v>183</v>
      </c>
      <c s="34" t="s">
        <v>184</v>
      </c>
      <c s="35" t="s">
        <v>47</v>
      </c>
      <c s="6" t="s">
        <v>185</v>
      </c>
      <c s="36" t="s">
        <v>62</v>
      </c>
      <c s="37">
        <v>21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78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181</v>
      </c>
    </row>
    <row r="142" spans="1:5" ht="12.75">
      <c r="A142" t="s">
        <v>58</v>
      </c>
      <c r="E142" s="39" t="s">
        <v>80</v>
      </c>
    </row>
    <row r="143" spans="1:13" ht="12.75">
      <c r="A143" t="s">
        <v>46</v>
      </c>
      <c r="C143" s="31" t="s">
        <v>26</v>
      </c>
      <c r="E143" s="33" t="s">
        <v>186</v>
      </c>
      <c r="J143" s="32">
        <f>0</f>
      </c>
      <c s="32">
        <f>0</f>
      </c>
      <c s="32">
        <f>0+L144+L148+L152+L156+L160+L164+L168+L172+L176+L180+L184+L188+L192+L196+L200+L204+L208</f>
      </c>
      <c s="32">
        <f>0+M144+M148+M152+M156+M160+M164+M168+M172+M176+M180+M184+M188+M192+M196+M200+M204+M208</f>
      </c>
    </row>
    <row r="144" spans="1:16" ht="12.75">
      <c r="A144" t="s">
        <v>49</v>
      </c>
      <c s="34" t="s">
        <v>187</v>
      </c>
      <c s="34" t="s">
        <v>188</v>
      </c>
      <c s="35" t="s">
        <v>47</v>
      </c>
      <c s="6" t="s">
        <v>189</v>
      </c>
      <c s="36" t="s">
        <v>62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78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190</v>
      </c>
    </row>
    <row r="147" spans="1:5" ht="12.75">
      <c r="A147" t="s">
        <v>58</v>
      </c>
      <c r="E147" s="39" t="s">
        <v>80</v>
      </c>
    </row>
    <row r="148" spans="1:16" ht="12.75">
      <c r="A148" t="s">
        <v>49</v>
      </c>
      <c s="34" t="s">
        <v>191</v>
      </c>
      <c s="34" t="s">
        <v>192</v>
      </c>
      <c s="35" t="s">
        <v>47</v>
      </c>
      <c s="6" t="s">
        <v>193</v>
      </c>
      <c s="36" t="s">
        <v>62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78</v>
      </c>
      <c>
        <f>(M148*21)/100</f>
      </c>
      <c t="s">
        <v>27</v>
      </c>
    </row>
    <row r="149" spans="1:5" ht="12.75">
      <c r="A149" s="35" t="s">
        <v>54</v>
      </c>
      <c r="E149" s="39" t="s">
        <v>55</v>
      </c>
    </row>
    <row r="150" spans="1:5" ht="12.75">
      <c r="A150" s="35" t="s">
        <v>56</v>
      </c>
      <c r="E150" s="40" t="s">
        <v>190</v>
      </c>
    </row>
    <row r="151" spans="1:5" ht="12.75">
      <c r="A151" t="s">
        <v>58</v>
      </c>
      <c r="E151" s="39" t="s">
        <v>80</v>
      </c>
    </row>
    <row r="152" spans="1:16" ht="12.75">
      <c r="A152" t="s">
        <v>49</v>
      </c>
      <c s="34" t="s">
        <v>194</v>
      </c>
      <c s="34" t="s">
        <v>195</v>
      </c>
      <c s="35" t="s">
        <v>47</v>
      </c>
      <c s="6" t="s">
        <v>196</v>
      </c>
      <c s="36" t="s">
        <v>62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55</v>
      </c>
    </row>
    <row r="154" spans="1:5" ht="12.75">
      <c r="A154" s="35" t="s">
        <v>56</v>
      </c>
      <c r="E154" s="40" t="s">
        <v>190</v>
      </c>
    </row>
    <row r="155" spans="1:5" ht="51">
      <c r="A155" t="s">
        <v>58</v>
      </c>
      <c r="E155" s="39" t="s">
        <v>197</v>
      </c>
    </row>
    <row r="156" spans="1:16" ht="12.75">
      <c r="A156" t="s">
        <v>49</v>
      </c>
      <c s="34" t="s">
        <v>198</v>
      </c>
      <c s="34" t="s">
        <v>199</v>
      </c>
      <c s="35" t="s">
        <v>47</v>
      </c>
      <c s="6" t="s">
        <v>200</v>
      </c>
      <c s="36" t="s">
        <v>62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78</v>
      </c>
      <c>
        <f>(M156*21)/100</f>
      </c>
      <c t="s">
        <v>27</v>
      </c>
    </row>
    <row r="157" spans="1:5" ht="12.75">
      <c r="A157" s="35" t="s">
        <v>54</v>
      </c>
      <c r="E157" s="39" t="s">
        <v>55</v>
      </c>
    </row>
    <row r="158" spans="1:5" ht="12.75">
      <c r="A158" s="35" t="s">
        <v>56</v>
      </c>
      <c r="E158" s="40" t="s">
        <v>190</v>
      </c>
    </row>
    <row r="159" spans="1:5" ht="12.75">
      <c r="A159" t="s">
        <v>58</v>
      </c>
      <c r="E159" s="39" t="s">
        <v>80</v>
      </c>
    </row>
    <row r="160" spans="1:16" ht="12.75">
      <c r="A160" t="s">
        <v>49</v>
      </c>
      <c s="34" t="s">
        <v>201</v>
      </c>
      <c s="34" t="s">
        <v>202</v>
      </c>
      <c s="35" t="s">
        <v>47</v>
      </c>
      <c s="6" t="s">
        <v>203</v>
      </c>
      <c s="36" t="s">
        <v>62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55</v>
      </c>
    </row>
    <row r="162" spans="1:5" ht="12.75">
      <c r="A162" s="35" t="s">
        <v>56</v>
      </c>
      <c r="E162" s="40" t="s">
        <v>190</v>
      </c>
    </row>
    <row r="163" spans="1:5" ht="12.75">
      <c r="A163" t="s">
        <v>58</v>
      </c>
      <c r="E163" s="39" t="s">
        <v>204</v>
      </c>
    </row>
    <row r="164" spans="1:16" ht="12.75">
      <c r="A164" t="s">
        <v>49</v>
      </c>
      <c s="34" t="s">
        <v>205</v>
      </c>
      <c s="34" t="s">
        <v>206</v>
      </c>
      <c s="35" t="s">
        <v>47</v>
      </c>
      <c s="6" t="s">
        <v>207</v>
      </c>
      <c s="36" t="s">
        <v>62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55</v>
      </c>
    </row>
    <row r="166" spans="1:5" ht="12.75">
      <c r="A166" s="35" t="s">
        <v>56</v>
      </c>
      <c r="E166" s="40" t="s">
        <v>190</v>
      </c>
    </row>
    <row r="167" spans="1:5" ht="63.75">
      <c r="A167" t="s">
        <v>58</v>
      </c>
      <c r="E167" s="39" t="s">
        <v>208</v>
      </c>
    </row>
    <row r="168" spans="1:16" ht="12.75">
      <c r="A168" t="s">
        <v>49</v>
      </c>
      <c s="34" t="s">
        <v>209</v>
      </c>
      <c s="34" t="s">
        <v>210</v>
      </c>
      <c s="35" t="s">
        <v>47</v>
      </c>
      <c s="6" t="s">
        <v>211</v>
      </c>
      <c s="36" t="s">
        <v>62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55</v>
      </c>
    </row>
    <row r="170" spans="1:5" ht="12.75">
      <c r="A170" s="35" t="s">
        <v>56</v>
      </c>
      <c r="E170" s="40" t="s">
        <v>190</v>
      </c>
    </row>
    <row r="171" spans="1:5" ht="12.75">
      <c r="A171" t="s">
        <v>58</v>
      </c>
      <c r="E171" s="39" t="s">
        <v>211</v>
      </c>
    </row>
    <row r="172" spans="1:16" ht="12.75">
      <c r="A172" t="s">
        <v>49</v>
      </c>
      <c s="34" t="s">
        <v>212</v>
      </c>
      <c s="34" t="s">
        <v>213</v>
      </c>
      <c s="35" t="s">
        <v>47</v>
      </c>
      <c s="6" t="s">
        <v>214</v>
      </c>
      <c s="36" t="s">
        <v>62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55</v>
      </c>
    </row>
    <row r="174" spans="1:5" ht="12.75">
      <c r="A174" s="35" t="s">
        <v>56</v>
      </c>
      <c r="E174" s="40" t="s">
        <v>190</v>
      </c>
    </row>
    <row r="175" spans="1:5" ht="12.75">
      <c r="A175" t="s">
        <v>58</v>
      </c>
      <c r="E175" s="39" t="s">
        <v>214</v>
      </c>
    </row>
    <row r="176" spans="1:16" ht="12.75">
      <c r="A176" t="s">
        <v>49</v>
      </c>
      <c s="34" t="s">
        <v>215</v>
      </c>
      <c s="34" t="s">
        <v>216</v>
      </c>
      <c s="35" t="s">
        <v>47</v>
      </c>
      <c s="6" t="s">
        <v>217</v>
      </c>
      <c s="36" t="s">
        <v>62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55</v>
      </c>
    </row>
    <row r="178" spans="1:5" ht="12.75">
      <c r="A178" s="35" t="s">
        <v>56</v>
      </c>
      <c r="E178" s="40" t="s">
        <v>190</v>
      </c>
    </row>
    <row r="179" spans="1:5" ht="12.75">
      <c r="A179" t="s">
        <v>58</v>
      </c>
      <c r="E179" s="39" t="s">
        <v>217</v>
      </c>
    </row>
    <row r="180" spans="1:16" ht="12.75">
      <c r="A180" t="s">
        <v>49</v>
      </c>
      <c s="34" t="s">
        <v>218</v>
      </c>
      <c s="34" t="s">
        <v>219</v>
      </c>
      <c s="35" t="s">
        <v>47</v>
      </c>
      <c s="6" t="s">
        <v>220</v>
      </c>
      <c s="36" t="s">
        <v>62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55</v>
      </c>
    </row>
    <row r="182" spans="1:5" ht="12.75">
      <c r="A182" s="35" t="s">
        <v>56</v>
      </c>
      <c r="E182" s="40" t="s">
        <v>190</v>
      </c>
    </row>
    <row r="183" spans="1:5" ht="51">
      <c r="A183" t="s">
        <v>58</v>
      </c>
      <c r="E183" s="39" t="s">
        <v>221</v>
      </c>
    </row>
    <row r="184" spans="1:16" ht="12.75">
      <c r="A184" t="s">
        <v>49</v>
      </c>
      <c s="34" t="s">
        <v>222</v>
      </c>
      <c s="34" t="s">
        <v>223</v>
      </c>
      <c s="35" t="s">
        <v>47</v>
      </c>
      <c s="6" t="s">
        <v>224</v>
      </c>
      <c s="36" t="s">
        <v>62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78</v>
      </c>
      <c>
        <f>(M184*21)/100</f>
      </c>
      <c t="s">
        <v>27</v>
      </c>
    </row>
    <row r="185" spans="1:5" ht="12.75">
      <c r="A185" s="35" t="s">
        <v>54</v>
      </c>
      <c r="E185" s="39" t="s">
        <v>55</v>
      </c>
    </row>
    <row r="186" spans="1:5" ht="12.75">
      <c r="A186" s="35" t="s">
        <v>56</v>
      </c>
      <c r="E186" s="40" t="s">
        <v>190</v>
      </c>
    </row>
    <row r="187" spans="1:5" ht="12.75">
      <c r="A187" t="s">
        <v>58</v>
      </c>
      <c r="E187" s="39" t="s">
        <v>80</v>
      </c>
    </row>
    <row r="188" spans="1:16" ht="12.75">
      <c r="A188" t="s">
        <v>49</v>
      </c>
      <c s="34" t="s">
        <v>225</v>
      </c>
      <c s="34" t="s">
        <v>226</v>
      </c>
      <c s="35" t="s">
        <v>47</v>
      </c>
      <c s="6" t="s">
        <v>227</v>
      </c>
      <c s="36" t="s">
        <v>62</v>
      </c>
      <c s="37">
        <v>2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27</v>
      </c>
    </row>
    <row r="189" spans="1:5" ht="12.75">
      <c r="A189" s="35" t="s">
        <v>54</v>
      </c>
      <c r="E189" s="39" t="s">
        <v>55</v>
      </c>
    </row>
    <row r="190" spans="1:5" ht="12.75">
      <c r="A190" s="35" t="s">
        <v>56</v>
      </c>
      <c r="E190" s="40" t="s">
        <v>190</v>
      </c>
    </row>
    <row r="191" spans="1:5" ht="63.75">
      <c r="A191" t="s">
        <v>58</v>
      </c>
      <c r="E191" s="39" t="s">
        <v>228</v>
      </c>
    </row>
    <row r="192" spans="1:16" ht="12.75">
      <c r="A192" t="s">
        <v>49</v>
      </c>
      <c s="34" t="s">
        <v>229</v>
      </c>
      <c s="34" t="s">
        <v>230</v>
      </c>
      <c s="35" t="s">
        <v>47</v>
      </c>
      <c s="6" t="s">
        <v>231</v>
      </c>
      <c s="36" t="s">
        <v>62</v>
      </c>
      <c s="37">
        <v>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53</v>
      </c>
      <c>
        <f>(M192*21)/100</f>
      </c>
      <c t="s">
        <v>27</v>
      </c>
    </row>
    <row r="193" spans="1:5" ht="12.75">
      <c r="A193" s="35" t="s">
        <v>54</v>
      </c>
      <c r="E193" s="39" t="s">
        <v>55</v>
      </c>
    </row>
    <row r="194" spans="1:5" ht="12.75">
      <c r="A194" s="35" t="s">
        <v>56</v>
      </c>
      <c r="E194" s="40" t="s">
        <v>190</v>
      </c>
    </row>
    <row r="195" spans="1:5" ht="63.75">
      <c r="A195" t="s">
        <v>58</v>
      </c>
      <c r="E195" s="39" t="s">
        <v>232</v>
      </c>
    </row>
    <row r="196" spans="1:16" ht="12.75">
      <c r="A196" t="s">
        <v>49</v>
      </c>
      <c s="34" t="s">
        <v>233</v>
      </c>
      <c s="34" t="s">
        <v>234</v>
      </c>
      <c s="35" t="s">
        <v>47</v>
      </c>
      <c s="6" t="s">
        <v>235</v>
      </c>
      <c s="36" t="s">
        <v>62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78</v>
      </c>
      <c>
        <f>(M196*21)/100</f>
      </c>
      <c t="s">
        <v>27</v>
      </c>
    </row>
    <row r="197" spans="1:5" ht="12.75">
      <c r="A197" s="35" t="s">
        <v>54</v>
      </c>
      <c r="E197" s="39" t="s">
        <v>55</v>
      </c>
    </row>
    <row r="198" spans="1:5" ht="12.75">
      <c r="A198" s="35" t="s">
        <v>56</v>
      </c>
      <c r="E198" s="40" t="s">
        <v>190</v>
      </c>
    </row>
    <row r="199" spans="1:5" ht="12.75">
      <c r="A199" t="s">
        <v>58</v>
      </c>
      <c r="E199" s="39" t="s">
        <v>80</v>
      </c>
    </row>
    <row r="200" spans="1:16" ht="12.75">
      <c r="A200" t="s">
        <v>49</v>
      </c>
      <c s="34" t="s">
        <v>236</v>
      </c>
      <c s="34" t="s">
        <v>237</v>
      </c>
      <c s="35" t="s">
        <v>47</v>
      </c>
      <c s="6" t="s">
        <v>238</v>
      </c>
      <c s="36" t="s">
        <v>62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78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190</v>
      </c>
    </row>
    <row r="203" spans="1:5" ht="12.75">
      <c r="A203" t="s">
        <v>58</v>
      </c>
      <c r="E203" s="39" t="s">
        <v>80</v>
      </c>
    </row>
    <row r="204" spans="1:16" ht="12.75">
      <c r="A204" t="s">
        <v>49</v>
      </c>
      <c s="34" t="s">
        <v>239</v>
      </c>
      <c s="34" t="s">
        <v>240</v>
      </c>
      <c s="35" t="s">
        <v>47</v>
      </c>
      <c s="6" t="s">
        <v>241</v>
      </c>
      <c s="36" t="s">
        <v>62</v>
      </c>
      <c s="37">
        <v>3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78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190</v>
      </c>
    </row>
    <row r="207" spans="1:5" ht="12.75">
      <c r="A207" t="s">
        <v>58</v>
      </c>
      <c r="E207" s="39" t="s">
        <v>80</v>
      </c>
    </row>
    <row r="208" spans="1:16" ht="12.75">
      <c r="A208" t="s">
        <v>49</v>
      </c>
      <c s="34" t="s">
        <v>242</v>
      </c>
      <c s="34" t="s">
        <v>243</v>
      </c>
      <c s="35" t="s">
        <v>47</v>
      </c>
      <c s="6" t="s">
        <v>244</v>
      </c>
      <c s="36" t="s">
        <v>245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63</v>
      </c>
    </row>
    <row r="211" spans="1:5" ht="12.75">
      <c r="A211" t="s">
        <v>58</v>
      </c>
      <c r="E211" s="39" t="s">
        <v>244</v>
      </c>
    </row>
    <row r="212" spans="1:13" ht="12.75">
      <c r="A212" t="s">
        <v>46</v>
      </c>
      <c r="C212" s="31" t="s">
        <v>70</v>
      </c>
      <c r="E212" s="33" t="s">
        <v>246</v>
      </c>
      <c r="J212" s="32">
        <f>0</f>
      </c>
      <c s="32">
        <f>0</f>
      </c>
      <c s="32">
        <f>0+L213+L217+L221+L225+L229+L233+L237+L241+L245+L249+L253+L257+L261+L265+L269+L273+L277+L281+L285+L289+L293</f>
      </c>
      <c s="32">
        <f>0+M213+M217+M221+M225+M229+M233+M237+M241+M245+M249+M253+M257+M261+M265+M269+M273+M277+M281+M285+M289+M293</f>
      </c>
    </row>
    <row r="213" spans="1:16" ht="25.5">
      <c r="A213" t="s">
        <v>49</v>
      </c>
      <c s="34" t="s">
        <v>247</v>
      </c>
      <c s="34" t="s">
        <v>248</v>
      </c>
      <c s="35" t="s">
        <v>47</v>
      </c>
      <c s="6" t="s">
        <v>249</v>
      </c>
      <c s="36" t="s">
        <v>62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78</v>
      </c>
      <c>
        <f>(M213*21)/100</f>
      </c>
      <c t="s">
        <v>27</v>
      </c>
    </row>
    <row r="214" spans="1:5" ht="12.75">
      <c r="A214" s="35" t="s">
        <v>54</v>
      </c>
      <c r="E214" s="39" t="s">
        <v>55</v>
      </c>
    </row>
    <row r="215" spans="1:5" ht="12.75">
      <c r="A215" s="35" t="s">
        <v>56</v>
      </c>
      <c r="E215" s="40" t="s">
        <v>250</v>
      </c>
    </row>
    <row r="216" spans="1:5" ht="12.75">
      <c r="A216" t="s">
        <v>58</v>
      </c>
      <c r="E216" s="39" t="s">
        <v>80</v>
      </c>
    </row>
    <row r="217" spans="1:16" ht="12.75">
      <c r="A217" t="s">
        <v>49</v>
      </c>
      <c s="34" t="s">
        <v>251</v>
      </c>
      <c s="34" t="s">
        <v>252</v>
      </c>
      <c s="35" t="s">
        <v>47</v>
      </c>
      <c s="6" t="s">
        <v>253</v>
      </c>
      <c s="36" t="s">
        <v>62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78</v>
      </c>
      <c>
        <f>(M217*21)/100</f>
      </c>
      <c t="s">
        <v>27</v>
      </c>
    </row>
    <row r="218" spans="1:5" ht="12.75">
      <c r="A218" s="35" t="s">
        <v>54</v>
      </c>
      <c r="E218" s="39" t="s">
        <v>55</v>
      </c>
    </row>
    <row r="219" spans="1:5" ht="12.75">
      <c r="A219" s="35" t="s">
        <v>56</v>
      </c>
      <c r="E219" s="40" t="s">
        <v>250</v>
      </c>
    </row>
    <row r="220" spans="1:5" ht="12.75">
      <c r="A220" t="s">
        <v>58</v>
      </c>
      <c r="E220" s="39" t="s">
        <v>80</v>
      </c>
    </row>
    <row r="221" spans="1:16" ht="12.75">
      <c r="A221" t="s">
        <v>49</v>
      </c>
      <c s="34" t="s">
        <v>254</v>
      </c>
      <c s="34" t="s">
        <v>255</v>
      </c>
      <c s="35" t="s">
        <v>47</v>
      </c>
      <c s="6" t="s">
        <v>256</v>
      </c>
      <c s="36" t="s">
        <v>62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78</v>
      </c>
      <c>
        <f>(M221*21)/100</f>
      </c>
      <c t="s">
        <v>27</v>
      </c>
    </row>
    <row r="222" spans="1:5" ht="12.75">
      <c r="A222" s="35" t="s">
        <v>54</v>
      </c>
      <c r="E222" s="39" t="s">
        <v>55</v>
      </c>
    </row>
    <row r="223" spans="1:5" ht="12.75">
      <c r="A223" s="35" t="s">
        <v>56</v>
      </c>
      <c r="E223" s="40" t="s">
        <v>250</v>
      </c>
    </row>
    <row r="224" spans="1:5" ht="12.75">
      <c r="A224" t="s">
        <v>58</v>
      </c>
      <c r="E224" s="39" t="s">
        <v>80</v>
      </c>
    </row>
    <row r="225" spans="1:16" ht="12.75">
      <c r="A225" t="s">
        <v>49</v>
      </c>
      <c s="34" t="s">
        <v>257</v>
      </c>
      <c s="34" t="s">
        <v>258</v>
      </c>
      <c s="35" t="s">
        <v>47</v>
      </c>
      <c s="6" t="s">
        <v>259</v>
      </c>
      <c s="36" t="s">
        <v>62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53</v>
      </c>
      <c>
        <f>(M225*21)/100</f>
      </c>
      <c t="s">
        <v>27</v>
      </c>
    </row>
    <row r="226" spans="1:5" ht="12.75">
      <c r="A226" s="35" t="s">
        <v>54</v>
      </c>
      <c r="E226" s="39" t="s">
        <v>55</v>
      </c>
    </row>
    <row r="227" spans="1:5" ht="12.75">
      <c r="A227" s="35" t="s">
        <v>56</v>
      </c>
      <c r="E227" s="40" t="s">
        <v>250</v>
      </c>
    </row>
    <row r="228" spans="1:5" ht="12.75">
      <c r="A228" t="s">
        <v>58</v>
      </c>
      <c r="E228" s="39" t="s">
        <v>260</v>
      </c>
    </row>
    <row r="229" spans="1:16" ht="12.75">
      <c r="A229" t="s">
        <v>49</v>
      </c>
      <c s="34" t="s">
        <v>261</v>
      </c>
      <c s="34" t="s">
        <v>262</v>
      </c>
      <c s="35" t="s">
        <v>47</v>
      </c>
      <c s="6" t="s">
        <v>263</v>
      </c>
      <c s="36" t="s">
        <v>62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78</v>
      </c>
      <c>
        <f>(M229*21)/100</f>
      </c>
      <c t="s">
        <v>27</v>
      </c>
    </row>
    <row r="230" spans="1:5" ht="12.75">
      <c r="A230" s="35" t="s">
        <v>54</v>
      </c>
      <c r="E230" s="39" t="s">
        <v>55</v>
      </c>
    </row>
    <row r="231" spans="1:5" ht="12.75">
      <c r="A231" s="35" t="s">
        <v>56</v>
      </c>
      <c r="E231" s="40" t="s">
        <v>250</v>
      </c>
    </row>
    <row r="232" spans="1:5" ht="12.75">
      <c r="A232" t="s">
        <v>58</v>
      </c>
      <c r="E232" s="39" t="s">
        <v>80</v>
      </c>
    </row>
    <row r="233" spans="1:16" ht="12.75">
      <c r="A233" t="s">
        <v>49</v>
      </c>
      <c s="34" t="s">
        <v>264</v>
      </c>
      <c s="34" t="s">
        <v>265</v>
      </c>
      <c s="35" t="s">
        <v>47</v>
      </c>
      <c s="6" t="s">
        <v>266</v>
      </c>
      <c s="36" t="s">
        <v>62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78</v>
      </c>
      <c>
        <f>(M233*21)/100</f>
      </c>
      <c t="s">
        <v>27</v>
      </c>
    </row>
    <row r="234" spans="1:5" ht="12.75">
      <c r="A234" s="35" t="s">
        <v>54</v>
      </c>
      <c r="E234" s="39" t="s">
        <v>55</v>
      </c>
    </row>
    <row r="235" spans="1:5" ht="12.75">
      <c r="A235" s="35" t="s">
        <v>56</v>
      </c>
      <c r="E235" s="40" t="s">
        <v>250</v>
      </c>
    </row>
    <row r="236" spans="1:5" ht="12.75">
      <c r="A236" t="s">
        <v>58</v>
      </c>
      <c r="E236" s="39" t="s">
        <v>80</v>
      </c>
    </row>
    <row r="237" spans="1:16" ht="12.75">
      <c r="A237" t="s">
        <v>49</v>
      </c>
      <c s="34" t="s">
        <v>267</v>
      </c>
      <c s="34" t="s">
        <v>268</v>
      </c>
      <c s="35" t="s">
        <v>47</v>
      </c>
      <c s="6" t="s">
        <v>269</v>
      </c>
      <c s="36" t="s">
        <v>62</v>
      </c>
      <c s="37">
        <v>3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53</v>
      </c>
      <c>
        <f>(M237*21)/100</f>
      </c>
      <c t="s">
        <v>27</v>
      </c>
    </row>
    <row r="238" spans="1:5" ht="12.75">
      <c r="A238" s="35" t="s">
        <v>54</v>
      </c>
      <c r="E238" s="39" t="s">
        <v>55</v>
      </c>
    </row>
    <row r="239" spans="1:5" ht="12.75">
      <c r="A239" s="35" t="s">
        <v>56</v>
      </c>
      <c r="E239" s="40" t="s">
        <v>270</v>
      </c>
    </row>
    <row r="240" spans="1:5" ht="51">
      <c r="A240" t="s">
        <v>58</v>
      </c>
      <c r="E240" s="39" t="s">
        <v>271</v>
      </c>
    </row>
    <row r="241" spans="1:16" ht="12.75">
      <c r="A241" t="s">
        <v>49</v>
      </c>
      <c s="34" t="s">
        <v>272</v>
      </c>
      <c s="34" t="s">
        <v>273</v>
      </c>
      <c s="35" t="s">
        <v>47</v>
      </c>
      <c s="6" t="s">
        <v>274</v>
      </c>
      <c s="36" t="s">
        <v>62</v>
      </c>
      <c s="37">
        <v>3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78</v>
      </c>
      <c>
        <f>(M241*21)/100</f>
      </c>
      <c t="s">
        <v>27</v>
      </c>
    </row>
    <row r="242" spans="1:5" ht="12.75">
      <c r="A242" s="35" t="s">
        <v>54</v>
      </c>
      <c r="E242" s="39" t="s">
        <v>55</v>
      </c>
    </row>
    <row r="243" spans="1:5" ht="12.75">
      <c r="A243" s="35" t="s">
        <v>56</v>
      </c>
      <c r="E243" s="40" t="s">
        <v>270</v>
      </c>
    </row>
    <row r="244" spans="1:5" ht="12.75">
      <c r="A244" t="s">
        <v>58</v>
      </c>
      <c r="E244" s="39" t="s">
        <v>80</v>
      </c>
    </row>
    <row r="245" spans="1:16" ht="12.75">
      <c r="A245" t="s">
        <v>49</v>
      </c>
      <c s="34" t="s">
        <v>275</v>
      </c>
      <c s="34" t="s">
        <v>276</v>
      </c>
      <c s="35" t="s">
        <v>47</v>
      </c>
      <c s="6" t="s">
        <v>277</v>
      </c>
      <c s="36" t="s">
        <v>62</v>
      </c>
      <c s="37">
        <v>2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53</v>
      </c>
      <c>
        <f>(M245*21)/100</f>
      </c>
      <c t="s">
        <v>27</v>
      </c>
    </row>
    <row r="246" spans="1:5" ht="12.75">
      <c r="A246" s="35" t="s">
        <v>54</v>
      </c>
      <c r="E246" s="39" t="s">
        <v>55</v>
      </c>
    </row>
    <row r="247" spans="1:5" ht="12.75">
      <c r="A247" s="35" t="s">
        <v>56</v>
      </c>
      <c r="E247" s="40" t="s">
        <v>270</v>
      </c>
    </row>
    <row r="248" spans="1:5" ht="51">
      <c r="A248" t="s">
        <v>58</v>
      </c>
      <c r="E248" s="39" t="s">
        <v>278</v>
      </c>
    </row>
    <row r="249" spans="1:16" ht="12.75">
      <c r="A249" t="s">
        <v>49</v>
      </c>
      <c s="34" t="s">
        <v>279</v>
      </c>
      <c s="34" t="s">
        <v>280</v>
      </c>
      <c s="35" t="s">
        <v>47</v>
      </c>
      <c s="6" t="s">
        <v>281</v>
      </c>
      <c s="36" t="s">
        <v>62</v>
      </c>
      <c s="37">
        <v>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78</v>
      </c>
      <c>
        <f>(M249*21)/100</f>
      </c>
      <c t="s">
        <v>27</v>
      </c>
    </row>
    <row r="250" spans="1:5" ht="12.75">
      <c r="A250" s="35" t="s">
        <v>54</v>
      </c>
      <c r="E250" s="39" t="s">
        <v>55</v>
      </c>
    </row>
    <row r="251" spans="1:5" ht="12.75">
      <c r="A251" s="35" t="s">
        <v>56</v>
      </c>
      <c r="E251" s="40" t="s">
        <v>270</v>
      </c>
    </row>
    <row r="252" spans="1:5" ht="12.75">
      <c r="A252" t="s">
        <v>58</v>
      </c>
      <c r="E252" s="39" t="s">
        <v>80</v>
      </c>
    </row>
    <row r="253" spans="1:16" ht="12.75">
      <c r="A253" t="s">
        <v>49</v>
      </c>
      <c s="34" t="s">
        <v>282</v>
      </c>
      <c s="34" t="s">
        <v>283</v>
      </c>
      <c s="35" t="s">
        <v>47</v>
      </c>
      <c s="6" t="s">
        <v>284</v>
      </c>
      <c s="36" t="s">
        <v>62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53</v>
      </c>
      <c>
        <f>(M253*21)/100</f>
      </c>
      <c t="s">
        <v>27</v>
      </c>
    </row>
    <row r="254" spans="1:5" ht="12.75">
      <c r="A254" s="35" t="s">
        <v>54</v>
      </c>
      <c r="E254" s="39" t="s">
        <v>55</v>
      </c>
    </row>
    <row r="255" spans="1:5" ht="12.75">
      <c r="A255" s="35" t="s">
        <v>56</v>
      </c>
      <c r="E255" s="40" t="s">
        <v>270</v>
      </c>
    </row>
    <row r="256" spans="1:5" ht="51">
      <c r="A256" t="s">
        <v>58</v>
      </c>
      <c r="E256" s="39" t="s">
        <v>285</v>
      </c>
    </row>
    <row r="257" spans="1:16" ht="12.75">
      <c r="A257" t="s">
        <v>49</v>
      </c>
      <c s="34" t="s">
        <v>286</v>
      </c>
      <c s="34" t="s">
        <v>287</v>
      </c>
      <c s="35" t="s">
        <v>47</v>
      </c>
      <c s="6" t="s">
        <v>288</v>
      </c>
      <c s="36" t="s">
        <v>62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78</v>
      </c>
      <c>
        <f>(M257*21)/100</f>
      </c>
      <c t="s">
        <v>27</v>
      </c>
    </row>
    <row r="258" spans="1:5" ht="12.75">
      <c r="A258" s="35" t="s">
        <v>54</v>
      </c>
      <c r="E258" s="39" t="s">
        <v>55</v>
      </c>
    </row>
    <row r="259" spans="1:5" ht="12.75">
      <c r="A259" s="35" t="s">
        <v>56</v>
      </c>
      <c r="E259" s="40" t="s">
        <v>270</v>
      </c>
    </row>
    <row r="260" spans="1:5" ht="12.75">
      <c r="A260" t="s">
        <v>58</v>
      </c>
      <c r="E260" s="39" t="s">
        <v>80</v>
      </c>
    </row>
    <row r="261" spans="1:16" ht="12.75">
      <c r="A261" t="s">
        <v>49</v>
      </c>
      <c s="34" t="s">
        <v>289</v>
      </c>
      <c s="34" t="s">
        <v>290</v>
      </c>
      <c s="35" t="s">
        <v>47</v>
      </c>
      <c s="6" t="s">
        <v>291</v>
      </c>
      <c s="36" t="s">
        <v>62</v>
      </c>
      <c s="37">
        <v>2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53</v>
      </c>
      <c>
        <f>(M261*21)/100</f>
      </c>
      <c t="s">
        <v>27</v>
      </c>
    </row>
    <row r="262" spans="1:5" ht="12.75">
      <c r="A262" s="35" t="s">
        <v>54</v>
      </c>
      <c r="E262" s="39" t="s">
        <v>55</v>
      </c>
    </row>
    <row r="263" spans="1:5" ht="12.75">
      <c r="A263" s="35" t="s">
        <v>56</v>
      </c>
      <c r="E263" s="40" t="s">
        <v>292</v>
      </c>
    </row>
    <row r="264" spans="1:5" ht="51">
      <c r="A264" t="s">
        <v>58</v>
      </c>
      <c r="E264" s="39" t="s">
        <v>293</v>
      </c>
    </row>
    <row r="265" spans="1:16" ht="12.75">
      <c r="A265" t="s">
        <v>49</v>
      </c>
      <c s="34" t="s">
        <v>294</v>
      </c>
      <c s="34" t="s">
        <v>295</v>
      </c>
      <c s="35" t="s">
        <v>47</v>
      </c>
      <c s="6" t="s">
        <v>296</v>
      </c>
      <c s="36" t="s">
        <v>62</v>
      </c>
      <c s="37">
        <v>2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78</v>
      </c>
      <c>
        <f>(M265*21)/100</f>
      </c>
      <c t="s">
        <v>27</v>
      </c>
    </row>
    <row r="266" spans="1:5" ht="12.75">
      <c r="A266" s="35" t="s">
        <v>54</v>
      </c>
      <c r="E266" s="39" t="s">
        <v>55</v>
      </c>
    </row>
    <row r="267" spans="1:5" ht="12.75">
      <c r="A267" s="35" t="s">
        <v>56</v>
      </c>
      <c r="E267" s="40" t="s">
        <v>292</v>
      </c>
    </row>
    <row r="268" spans="1:5" ht="12.75">
      <c r="A268" t="s">
        <v>58</v>
      </c>
      <c r="E268" s="39" t="s">
        <v>80</v>
      </c>
    </row>
    <row r="269" spans="1:16" ht="25.5">
      <c r="A269" t="s">
        <v>49</v>
      </c>
      <c s="34" t="s">
        <v>297</v>
      </c>
      <c s="34" t="s">
        <v>298</v>
      </c>
      <c s="35" t="s">
        <v>47</v>
      </c>
      <c s="6" t="s">
        <v>299</v>
      </c>
      <c s="36" t="s">
        <v>62</v>
      </c>
      <c s="37">
        <v>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78</v>
      </c>
      <c>
        <f>(M269*21)/100</f>
      </c>
      <c t="s">
        <v>27</v>
      </c>
    </row>
    <row r="270" spans="1:5" ht="12.75">
      <c r="A270" s="35" t="s">
        <v>54</v>
      </c>
      <c r="E270" s="39" t="s">
        <v>55</v>
      </c>
    </row>
    <row r="271" spans="1:5" ht="12.75">
      <c r="A271" s="35" t="s">
        <v>56</v>
      </c>
      <c r="E271" s="40" t="s">
        <v>63</v>
      </c>
    </row>
    <row r="272" spans="1:5" ht="12.75">
      <c r="A272" t="s">
        <v>58</v>
      </c>
      <c r="E272" s="39" t="s">
        <v>80</v>
      </c>
    </row>
    <row r="273" spans="1:16" ht="25.5">
      <c r="A273" t="s">
        <v>49</v>
      </c>
      <c s="34" t="s">
        <v>300</v>
      </c>
      <c s="34" t="s">
        <v>301</v>
      </c>
      <c s="35" t="s">
        <v>47</v>
      </c>
      <c s="6" t="s">
        <v>302</v>
      </c>
      <c s="36" t="s">
        <v>62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78</v>
      </c>
      <c>
        <f>(M273*21)/100</f>
      </c>
      <c t="s">
        <v>27</v>
      </c>
    </row>
    <row r="274" spans="1:5" ht="12.75">
      <c r="A274" s="35" t="s">
        <v>54</v>
      </c>
      <c r="E274" s="39" t="s">
        <v>55</v>
      </c>
    </row>
    <row r="275" spans="1:5" ht="12.75">
      <c r="A275" s="35" t="s">
        <v>56</v>
      </c>
      <c r="E275" s="40" t="s">
        <v>63</v>
      </c>
    </row>
    <row r="276" spans="1:5" ht="12.75">
      <c r="A276" t="s">
        <v>58</v>
      </c>
      <c r="E276" s="39" t="s">
        <v>80</v>
      </c>
    </row>
    <row r="277" spans="1:16" ht="12.75">
      <c r="A277" t="s">
        <v>49</v>
      </c>
      <c s="34" t="s">
        <v>303</v>
      </c>
      <c s="34" t="s">
        <v>304</v>
      </c>
      <c s="35" t="s">
        <v>47</v>
      </c>
      <c s="6" t="s">
        <v>305</v>
      </c>
      <c s="36" t="s">
        <v>62</v>
      </c>
      <c s="37">
        <v>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53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63</v>
      </c>
    </row>
    <row r="280" spans="1:5" ht="51">
      <c r="A280" t="s">
        <v>58</v>
      </c>
      <c r="E280" s="39" t="s">
        <v>306</v>
      </c>
    </row>
    <row r="281" spans="1:16" ht="12.75">
      <c r="A281" t="s">
        <v>49</v>
      </c>
      <c s="34" t="s">
        <v>307</v>
      </c>
      <c s="34" t="s">
        <v>308</v>
      </c>
      <c s="35" t="s">
        <v>47</v>
      </c>
      <c s="6" t="s">
        <v>309</v>
      </c>
      <c s="36" t="s">
        <v>245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53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310</v>
      </c>
    </row>
    <row r="284" spans="1:5" ht="12.75">
      <c r="A284" t="s">
        <v>58</v>
      </c>
      <c r="E284" s="39" t="s">
        <v>311</v>
      </c>
    </row>
    <row r="285" spans="1:16" ht="12.75">
      <c r="A285" t="s">
        <v>49</v>
      </c>
      <c s="34" t="s">
        <v>312</v>
      </c>
      <c s="34" t="s">
        <v>313</v>
      </c>
      <c s="35" t="s">
        <v>47</v>
      </c>
      <c s="6" t="s">
        <v>314</v>
      </c>
      <c s="36" t="s">
        <v>62</v>
      </c>
      <c s="37">
        <v>18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53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315</v>
      </c>
    </row>
    <row r="288" spans="1:5" ht="63.75">
      <c r="A288" t="s">
        <v>58</v>
      </c>
      <c r="E288" s="39" t="s">
        <v>316</v>
      </c>
    </row>
    <row r="289" spans="1:16" ht="12.75">
      <c r="A289" t="s">
        <v>49</v>
      </c>
      <c s="34" t="s">
        <v>317</v>
      </c>
      <c s="34" t="s">
        <v>318</v>
      </c>
      <c s="35" t="s">
        <v>47</v>
      </c>
      <c s="6" t="s">
        <v>319</v>
      </c>
      <c s="36" t="s">
        <v>62</v>
      </c>
      <c s="37">
        <v>18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53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315</v>
      </c>
    </row>
    <row r="292" spans="1:5" ht="63.75">
      <c r="A292" t="s">
        <v>58</v>
      </c>
      <c r="E292" s="39" t="s">
        <v>320</v>
      </c>
    </row>
    <row r="293" spans="1:16" ht="25.5">
      <c r="A293" t="s">
        <v>49</v>
      </c>
      <c s="34" t="s">
        <v>321</v>
      </c>
      <c s="34" t="s">
        <v>322</v>
      </c>
      <c s="35" t="s">
        <v>47</v>
      </c>
      <c s="6" t="s">
        <v>323</v>
      </c>
      <c s="36" t="s">
        <v>62</v>
      </c>
      <c s="37">
        <v>2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78</v>
      </c>
      <c>
        <f>(M293*21)/100</f>
      </c>
      <c t="s">
        <v>27</v>
      </c>
    </row>
    <row r="294" spans="1:5" ht="12.75">
      <c r="A294" s="35" t="s">
        <v>54</v>
      </c>
      <c r="E294" s="39" t="s">
        <v>55</v>
      </c>
    </row>
    <row r="295" spans="1:5" ht="12.75">
      <c r="A295" s="35" t="s">
        <v>56</v>
      </c>
      <c r="E295" s="40" t="s">
        <v>63</v>
      </c>
    </row>
    <row r="296" spans="1:5" ht="12.75">
      <c r="A296" t="s">
        <v>58</v>
      </c>
      <c r="E296" s="39" t="s">
        <v>80</v>
      </c>
    </row>
    <row r="297" spans="1:13" ht="12.75">
      <c r="A297" t="s">
        <v>46</v>
      </c>
      <c r="C297" s="31" t="s">
        <v>324</v>
      </c>
      <c r="E297" s="33" t="s">
        <v>325</v>
      </c>
      <c r="J297" s="32">
        <f>0</f>
      </c>
      <c s="32">
        <f>0</f>
      </c>
      <c s="32">
        <f>0+L298+L302+L306+L310+L314+L318+L322+L326+L330+L334+L338+L342+L346+L350</f>
      </c>
      <c s="32">
        <f>0+M298+M302+M306+M310+M314+M318+M322+M326+M330+M334+M338+M342+M346+M350</f>
      </c>
    </row>
    <row r="298" spans="1:16" ht="12.75">
      <c r="A298" t="s">
        <v>49</v>
      </c>
      <c s="34" t="s">
        <v>326</v>
      </c>
      <c s="34" t="s">
        <v>327</v>
      </c>
      <c s="35" t="s">
        <v>47</v>
      </c>
      <c s="6" t="s">
        <v>328</v>
      </c>
      <c s="36" t="s">
        <v>62</v>
      </c>
      <c s="37">
        <v>2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27</v>
      </c>
    </row>
    <row r="299" spans="1:5" ht="12.75">
      <c r="A299" s="35" t="s">
        <v>54</v>
      </c>
      <c r="E299" s="39" t="s">
        <v>55</v>
      </c>
    </row>
    <row r="300" spans="1:5" ht="12.75">
      <c r="A300" s="35" t="s">
        <v>56</v>
      </c>
      <c r="E300" s="40" t="s">
        <v>63</v>
      </c>
    </row>
    <row r="301" spans="1:5" ht="12.75">
      <c r="A301" t="s">
        <v>58</v>
      </c>
      <c r="E301" s="39" t="s">
        <v>329</v>
      </c>
    </row>
    <row r="302" spans="1:16" ht="25.5">
      <c r="A302" t="s">
        <v>49</v>
      </c>
      <c s="34" t="s">
        <v>330</v>
      </c>
      <c s="34" t="s">
        <v>331</v>
      </c>
      <c s="35" t="s">
        <v>47</v>
      </c>
      <c s="6" t="s">
        <v>332</v>
      </c>
      <c s="36" t="s">
        <v>62</v>
      </c>
      <c s="37">
        <v>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53</v>
      </c>
      <c>
        <f>(M302*21)/100</f>
      </c>
      <c t="s">
        <v>27</v>
      </c>
    </row>
    <row r="303" spans="1:5" ht="12.75">
      <c r="A303" s="35" t="s">
        <v>54</v>
      </c>
      <c r="E303" s="39" t="s">
        <v>55</v>
      </c>
    </row>
    <row r="304" spans="1:5" ht="12.75">
      <c r="A304" s="35" t="s">
        <v>56</v>
      </c>
      <c r="E304" s="40" t="s">
        <v>63</v>
      </c>
    </row>
    <row r="305" spans="1:5" ht="25.5">
      <c r="A305" t="s">
        <v>58</v>
      </c>
      <c r="E305" s="39" t="s">
        <v>333</v>
      </c>
    </row>
    <row r="306" spans="1:16" ht="12.75">
      <c r="A306" t="s">
        <v>49</v>
      </c>
      <c s="34" t="s">
        <v>334</v>
      </c>
      <c s="34" t="s">
        <v>335</v>
      </c>
      <c s="35" t="s">
        <v>47</v>
      </c>
      <c s="6" t="s">
        <v>336</v>
      </c>
      <c s="36" t="s">
        <v>62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53</v>
      </c>
      <c>
        <f>(M306*21)/100</f>
      </c>
      <c t="s">
        <v>27</v>
      </c>
    </row>
    <row r="307" spans="1:5" ht="12.75">
      <c r="A307" s="35" t="s">
        <v>54</v>
      </c>
      <c r="E307" s="39" t="s">
        <v>55</v>
      </c>
    </row>
    <row r="308" spans="1:5" ht="12.75">
      <c r="A308" s="35" t="s">
        <v>56</v>
      </c>
      <c r="E308" s="40" t="s">
        <v>63</v>
      </c>
    </row>
    <row r="309" spans="1:5" ht="102">
      <c r="A309" t="s">
        <v>58</v>
      </c>
      <c r="E309" s="39" t="s">
        <v>337</v>
      </c>
    </row>
    <row r="310" spans="1:16" ht="12.75">
      <c r="A310" t="s">
        <v>49</v>
      </c>
      <c s="34" t="s">
        <v>338</v>
      </c>
      <c s="34" t="s">
        <v>339</v>
      </c>
      <c s="35" t="s">
        <v>47</v>
      </c>
      <c s="6" t="s">
        <v>340</v>
      </c>
      <c s="36" t="s">
        <v>62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53</v>
      </c>
      <c>
        <f>(M310*21)/100</f>
      </c>
      <c t="s">
        <v>27</v>
      </c>
    </row>
    <row r="311" spans="1:5" ht="12.75">
      <c r="A311" s="35" t="s">
        <v>54</v>
      </c>
      <c r="E311" s="39" t="s">
        <v>55</v>
      </c>
    </row>
    <row r="312" spans="1:5" ht="12.75">
      <c r="A312" s="35" t="s">
        <v>56</v>
      </c>
      <c r="E312" s="40" t="s">
        <v>63</v>
      </c>
    </row>
    <row r="313" spans="1:5" ht="12.75">
      <c r="A313" t="s">
        <v>58</v>
      </c>
      <c r="E313" s="39" t="s">
        <v>340</v>
      </c>
    </row>
    <row r="314" spans="1:16" ht="12.75">
      <c r="A314" t="s">
        <v>49</v>
      </c>
      <c s="34" t="s">
        <v>341</v>
      </c>
      <c s="34" t="s">
        <v>342</v>
      </c>
      <c s="35" t="s">
        <v>47</v>
      </c>
      <c s="6" t="s">
        <v>343</v>
      </c>
      <c s="36" t="s">
        <v>62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78</v>
      </c>
      <c>
        <f>(M314*21)/100</f>
      </c>
      <c t="s">
        <v>27</v>
      </c>
    </row>
    <row r="315" spans="1:5" ht="12.75">
      <c r="A315" s="35" t="s">
        <v>54</v>
      </c>
      <c r="E315" s="39" t="s">
        <v>55</v>
      </c>
    </row>
    <row r="316" spans="1:5" ht="12.75">
      <c r="A316" s="35" t="s">
        <v>56</v>
      </c>
      <c r="E316" s="40" t="s">
        <v>63</v>
      </c>
    </row>
    <row r="317" spans="1:5" ht="12.75">
      <c r="A317" t="s">
        <v>58</v>
      </c>
      <c r="E317" s="39" t="s">
        <v>80</v>
      </c>
    </row>
    <row r="318" spans="1:16" ht="12.75">
      <c r="A318" t="s">
        <v>49</v>
      </c>
      <c s="34" t="s">
        <v>344</v>
      </c>
      <c s="34" t="s">
        <v>258</v>
      </c>
      <c s="35" t="s">
        <v>47</v>
      </c>
      <c s="6" t="s">
        <v>345</v>
      </c>
      <c s="36" t="s">
        <v>62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53</v>
      </c>
      <c>
        <f>(M318*21)/100</f>
      </c>
      <c t="s">
        <v>27</v>
      </c>
    </row>
    <row r="319" spans="1:5" ht="12.75">
      <c r="A319" s="35" t="s">
        <v>54</v>
      </c>
      <c r="E319" s="39" t="s">
        <v>55</v>
      </c>
    </row>
    <row r="320" spans="1:5" ht="12.75">
      <c r="A320" s="35" t="s">
        <v>56</v>
      </c>
      <c r="E320" s="40" t="s">
        <v>63</v>
      </c>
    </row>
    <row r="321" spans="1:5" ht="12.75">
      <c r="A321" t="s">
        <v>58</v>
      </c>
      <c r="E321" s="39" t="s">
        <v>346</v>
      </c>
    </row>
    <row r="322" spans="1:16" ht="12.75">
      <c r="A322" t="s">
        <v>49</v>
      </c>
      <c s="34" t="s">
        <v>347</v>
      </c>
      <c s="34" t="s">
        <v>348</v>
      </c>
      <c s="35" t="s">
        <v>47</v>
      </c>
      <c s="6" t="s">
        <v>349</v>
      </c>
      <c s="36" t="s">
        <v>62</v>
      </c>
      <c s="37">
        <v>6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78</v>
      </c>
      <c>
        <f>(M322*21)/100</f>
      </c>
      <c t="s">
        <v>27</v>
      </c>
    </row>
    <row r="323" spans="1:5" ht="12.75">
      <c r="A323" s="35" t="s">
        <v>54</v>
      </c>
      <c r="E323" s="39" t="s">
        <v>55</v>
      </c>
    </row>
    <row r="324" spans="1:5" ht="12.75">
      <c r="A324" s="35" t="s">
        <v>56</v>
      </c>
      <c r="E324" s="40" t="s">
        <v>63</v>
      </c>
    </row>
    <row r="325" spans="1:5" ht="12.75">
      <c r="A325" t="s">
        <v>58</v>
      </c>
      <c r="E325" s="39" t="s">
        <v>80</v>
      </c>
    </row>
    <row r="326" spans="1:16" ht="12.75">
      <c r="A326" t="s">
        <v>49</v>
      </c>
      <c s="34" t="s">
        <v>350</v>
      </c>
      <c s="34" t="s">
        <v>351</v>
      </c>
      <c s="35" t="s">
        <v>47</v>
      </c>
      <c s="6" t="s">
        <v>352</v>
      </c>
      <c s="36" t="s">
        <v>62</v>
      </c>
      <c s="37">
        <v>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78</v>
      </c>
      <c>
        <f>(M326*21)/100</f>
      </c>
      <c t="s">
        <v>27</v>
      </c>
    </row>
    <row r="327" spans="1:5" ht="12.75">
      <c r="A327" s="35" t="s">
        <v>54</v>
      </c>
      <c r="E327" s="39" t="s">
        <v>55</v>
      </c>
    </row>
    <row r="328" spans="1:5" ht="12.75">
      <c r="A328" s="35" t="s">
        <v>56</v>
      </c>
      <c r="E328" s="40" t="s">
        <v>63</v>
      </c>
    </row>
    <row r="329" spans="1:5" ht="12.75">
      <c r="A329" t="s">
        <v>58</v>
      </c>
      <c r="E329" s="39" t="s">
        <v>80</v>
      </c>
    </row>
    <row r="330" spans="1:16" ht="12.75">
      <c r="A330" t="s">
        <v>49</v>
      </c>
      <c s="34" t="s">
        <v>353</v>
      </c>
      <c s="34" t="s">
        <v>354</v>
      </c>
      <c s="35" t="s">
        <v>47</v>
      </c>
      <c s="6" t="s">
        <v>355</v>
      </c>
      <c s="36" t="s">
        <v>62</v>
      </c>
      <c s="37">
        <v>6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78</v>
      </c>
      <c>
        <f>(M330*21)/100</f>
      </c>
      <c t="s">
        <v>27</v>
      </c>
    </row>
    <row r="331" spans="1:5" ht="12.75">
      <c r="A331" s="35" t="s">
        <v>54</v>
      </c>
      <c r="E331" s="39" t="s">
        <v>55</v>
      </c>
    </row>
    <row r="332" spans="1:5" ht="12.75">
      <c r="A332" s="35" t="s">
        <v>56</v>
      </c>
      <c r="E332" s="40" t="s">
        <v>63</v>
      </c>
    </row>
    <row r="333" spans="1:5" ht="12.75">
      <c r="A333" t="s">
        <v>58</v>
      </c>
      <c r="E333" s="39" t="s">
        <v>80</v>
      </c>
    </row>
    <row r="334" spans="1:16" ht="25.5">
      <c r="A334" t="s">
        <v>49</v>
      </c>
      <c s="34" t="s">
        <v>356</v>
      </c>
      <c s="34" t="s">
        <v>357</v>
      </c>
      <c s="35" t="s">
        <v>47</v>
      </c>
      <c s="6" t="s">
        <v>358</v>
      </c>
      <c s="36" t="s">
        <v>62</v>
      </c>
      <c s="37">
        <v>2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78</v>
      </c>
      <c>
        <f>(M334*21)/100</f>
      </c>
      <c t="s">
        <v>27</v>
      </c>
    </row>
    <row r="335" spans="1:5" ht="12.75">
      <c r="A335" s="35" t="s">
        <v>54</v>
      </c>
      <c r="E335" s="39" t="s">
        <v>55</v>
      </c>
    </row>
    <row r="336" spans="1:5" ht="12.75">
      <c r="A336" s="35" t="s">
        <v>56</v>
      </c>
      <c r="E336" s="40" t="s">
        <v>63</v>
      </c>
    </row>
    <row r="337" spans="1:5" ht="12.75">
      <c r="A337" t="s">
        <v>58</v>
      </c>
      <c r="E337" s="39" t="s">
        <v>80</v>
      </c>
    </row>
    <row r="338" spans="1:16" ht="12.75">
      <c r="A338" t="s">
        <v>49</v>
      </c>
      <c s="34" t="s">
        <v>359</v>
      </c>
      <c s="34" t="s">
        <v>360</v>
      </c>
      <c s="35" t="s">
        <v>47</v>
      </c>
      <c s="6" t="s">
        <v>361</v>
      </c>
      <c s="36" t="s">
        <v>245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53</v>
      </c>
      <c>
        <f>(M338*21)/100</f>
      </c>
      <c t="s">
        <v>27</v>
      </c>
    </row>
    <row r="339" spans="1:5" ht="12.75">
      <c r="A339" s="35" t="s">
        <v>54</v>
      </c>
      <c r="E339" s="39" t="s">
        <v>55</v>
      </c>
    </row>
    <row r="340" spans="1:5" ht="12.75">
      <c r="A340" s="35" t="s">
        <v>56</v>
      </c>
      <c r="E340" s="40" t="s">
        <v>63</v>
      </c>
    </row>
    <row r="341" spans="1:5" ht="12.75">
      <c r="A341" t="s">
        <v>58</v>
      </c>
      <c r="E341" s="39" t="s">
        <v>362</v>
      </c>
    </row>
    <row r="342" spans="1:16" ht="12.75">
      <c r="A342" t="s">
        <v>49</v>
      </c>
      <c s="34" t="s">
        <v>363</v>
      </c>
      <c s="34" t="s">
        <v>364</v>
      </c>
      <c s="35" t="s">
        <v>47</v>
      </c>
      <c s="6" t="s">
        <v>365</v>
      </c>
      <c s="36" t="s">
        <v>366</v>
      </c>
      <c s="37">
        <v>684.4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53</v>
      </c>
      <c>
        <f>(M342*21)/100</f>
      </c>
      <c t="s">
        <v>27</v>
      </c>
    </row>
    <row r="343" spans="1:5" ht="12.75">
      <c r="A343" s="35" t="s">
        <v>54</v>
      </c>
      <c r="E343" s="39" t="s">
        <v>55</v>
      </c>
    </row>
    <row r="344" spans="1:5" ht="12.75">
      <c r="A344" s="35" t="s">
        <v>56</v>
      </c>
      <c r="E344" s="40" t="s">
        <v>63</v>
      </c>
    </row>
    <row r="345" spans="1:5" ht="76.5">
      <c r="A345" t="s">
        <v>58</v>
      </c>
      <c r="E345" s="39" t="s">
        <v>367</v>
      </c>
    </row>
    <row r="346" spans="1:16" ht="25.5">
      <c r="A346" t="s">
        <v>49</v>
      </c>
      <c s="34" t="s">
        <v>368</v>
      </c>
      <c s="34" t="s">
        <v>369</v>
      </c>
      <c s="35" t="s">
        <v>370</v>
      </c>
      <c s="6" t="s">
        <v>371</v>
      </c>
      <c s="36" t="s">
        <v>112</v>
      </c>
      <c s="37">
        <v>15.08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27</v>
      </c>
    </row>
    <row r="347" spans="1:5" ht="12.75">
      <c r="A347" s="35" t="s">
        <v>54</v>
      </c>
      <c r="E347" s="39" t="s">
        <v>55</v>
      </c>
    </row>
    <row r="348" spans="1:5" ht="12.75">
      <c r="A348" s="35" t="s">
        <v>56</v>
      </c>
      <c r="E348" s="40" t="s">
        <v>63</v>
      </c>
    </row>
    <row r="349" spans="1:5" ht="165.75">
      <c r="A349" t="s">
        <v>58</v>
      </c>
      <c r="E349" s="39" t="s">
        <v>113</v>
      </c>
    </row>
    <row r="350" spans="1:16" ht="38.25">
      <c r="A350" t="s">
        <v>49</v>
      </c>
      <c s="34" t="s">
        <v>372</v>
      </c>
      <c s="34" t="s">
        <v>373</v>
      </c>
      <c s="35" t="s">
        <v>374</v>
      </c>
      <c s="6" t="s">
        <v>375</v>
      </c>
      <c s="36" t="s">
        <v>112</v>
      </c>
      <c s="37">
        <v>0.48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55</v>
      </c>
    </row>
    <row r="352" spans="1:5" ht="12.75">
      <c r="A352" s="35" t="s">
        <v>56</v>
      </c>
      <c r="E352" s="40" t="s">
        <v>63</v>
      </c>
    </row>
    <row r="353" spans="1:5" ht="165.75">
      <c r="A353" t="s">
        <v>58</v>
      </c>
      <c r="E353" s="39" t="s">
        <v>113</v>
      </c>
    </row>
    <row r="354" spans="1:13" ht="12.75">
      <c r="A354" t="s">
        <v>46</v>
      </c>
      <c r="C354" s="31" t="s">
        <v>20</v>
      </c>
      <c r="E354" s="33" t="s">
        <v>376</v>
      </c>
      <c r="J354" s="32">
        <f>0</f>
      </c>
      <c s="32">
        <f>0</f>
      </c>
      <c s="32">
        <f>0+L355+L359+L363+L367+L371+L375+L379+L383+L387</f>
      </c>
      <c s="32">
        <f>0+M355+M359+M363+M367+M371+M375+M379+M383+M387</f>
      </c>
    </row>
    <row r="355" spans="1:16" ht="12.75">
      <c r="A355" t="s">
        <v>49</v>
      </c>
      <c s="34" t="s">
        <v>377</v>
      </c>
      <c s="34" t="s">
        <v>378</v>
      </c>
      <c s="35" t="s">
        <v>47</v>
      </c>
      <c s="6" t="s">
        <v>379</v>
      </c>
      <c s="36" t="s">
        <v>380</v>
      </c>
      <c s="37">
        <v>86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55</v>
      </c>
    </row>
    <row r="357" spans="1:5" ht="12.75">
      <c r="A357" s="35" t="s">
        <v>56</v>
      </c>
      <c r="E357" s="40" t="s">
        <v>63</v>
      </c>
    </row>
    <row r="358" spans="1:5" ht="12.75">
      <c r="A358" t="s">
        <v>58</v>
      </c>
      <c r="E358" s="39" t="s">
        <v>381</v>
      </c>
    </row>
    <row r="359" spans="1:16" ht="12.75">
      <c r="A359" t="s">
        <v>49</v>
      </c>
      <c s="34" t="s">
        <v>382</v>
      </c>
      <c s="34" t="s">
        <v>383</v>
      </c>
      <c s="35" t="s">
        <v>47</v>
      </c>
      <c s="6" t="s">
        <v>384</v>
      </c>
      <c s="36" t="s">
        <v>62</v>
      </c>
      <c s="37">
        <v>2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53</v>
      </c>
      <c>
        <f>(M359*21)/100</f>
      </c>
      <c t="s">
        <v>27</v>
      </c>
    </row>
    <row r="360" spans="1:5" ht="12.75">
      <c r="A360" s="35" t="s">
        <v>54</v>
      </c>
      <c r="E360" s="39" t="s">
        <v>55</v>
      </c>
    </row>
    <row r="361" spans="1:5" ht="12.75">
      <c r="A361" s="35" t="s">
        <v>56</v>
      </c>
      <c r="E361" s="40" t="s">
        <v>63</v>
      </c>
    </row>
    <row r="362" spans="1:5" ht="63.75">
      <c r="A362" t="s">
        <v>58</v>
      </c>
      <c r="E362" s="39" t="s">
        <v>385</v>
      </c>
    </row>
    <row r="363" spans="1:16" ht="25.5">
      <c r="A363" t="s">
        <v>49</v>
      </c>
      <c s="34" t="s">
        <v>386</v>
      </c>
      <c s="34" t="s">
        <v>387</v>
      </c>
      <c s="35" t="s">
        <v>47</v>
      </c>
      <c s="6" t="s">
        <v>388</v>
      </c>
      <c s="36" t="s">
        <v>62</v>
      </c>
      <c s="37">
        <v>1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78</v>
      </c>
      <c>
        <f>(M363*21)/100</f>
      </c>
      <c t="s">
        <v>27</v>
      </c>
    </row>
    <row r="364" spans="1:5" ht="12.75">
      <c r="A364" s="35" t="s">
        <v>54</v>
      </c>
      <c r="E364" s="39" t="s">
        <v>55</v>
      </c>
    </row>
    <row r="365" spans="1:5" ht="12.75">
      <c r="A365" s="35" t="s">
        <v>56</v>
      </c>
      <c r="E365" s="40" t="s">
        <v>63</v>
      </c>
    </row>
    <row r="366" spans="1:5" ht="12.75">
      <c r="A366" t="s">
        <v>58</v>
      </c>
      <c r="E366" s="39" t="s">
        <v>80</v>
      </c>
    </row>
    <row r="367" spans="1:16" ht="12.75">
      <c r="A367" t="s">
        <v>49</v>
      </c>
      <c s="34" t="s">
        <v>389</v>
      </c>
      <c s="34" t="s">
        <v>390</v>
      </c>
      <c s="35" t="s">
        <v>47</v>
      </c>
      <c s="6" t="s">
        <v>391</v>
      </c>
      <c s="36" t="s">
        <v>62</v>
      </c>
      <c s="37">
        <v>1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53</v>
      </c>
      <c>
        <f>(M367*21)/100</f>
      </c>
      <c t="s">
        <v>27</v>
      </c>
    </row>
    <row r="368" spans="1:5" ht="12.75">
      <c r="A368" s="35" t="s">
        <v>54</v>
      </c>
      <c r="E368" s="39" t="s">
        <v>55</v>
      </c>
    </row>
    <row r="369" spans="1:5" ht="12.75">
      <c r="A369" s="35" t="s">
        <v>56</v>
      </c>
      <c r="E369" s="40" t="s">
        <v>63</v>
      </c>
    </row>
    <row r="370" spans="1:5" ht="25.5">
      <c r="A370" t="s">
        <v>58</v>
      </c>
      <c r="E370" s="39" t="s">
        <v>392</v>
      </c>
    </row>
    <row r="371" spans="1:16" ht="12.75">
      <c r="A371" t="s">
        <v>49</v>
      </c>
      <c s="34" t="s">
        <v>393</v>
      </c>
      <c s="34" t="s">
        <v>394</v>
      </c>
      <c s="35" t="s">
        <v>47</v>
      </c>
      <c s="6" t="s">
        <v>395</v>
      </c>
      <c s="36" t="s">
        <v>380</v>
      </c>
      <c s="37">
        <v>36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78</v>
      </c>
      <c>
        <f>(M371*21)/100</f>
      </c>
      <c t="s">
        <v>27</v>
      </c>
    </row>
    <row r="372" spans="1:5" ht="12.75">
      <c r="A372" s="35" t="s">
        <v>54</v>
      </c>
      <c r="E372" s="39" t="s">
        <v>55</v>
      </c>
    </row>
    <row r="373" spans="1:5" ht="12.75">
      <c r="A373" s="35" t="s">
        <v>56</v>
      </c>
      <c r="E373" s="40" t="s">
        <v>63</v>
      </c>
    </row>
    <row r="374" spans="1:5" ht="12.75">
      <c r="A374" t="s">
        <v>58</v>
      </c>
      <c r="E374" s="39" t="s">
        <v>80</v>
      </c>
    </row>
    <row r="375" spans="1:16" ht="12.75">
      <c r="A375" t="s">
        <v>49</v>
      </c>
      <c s="34" t="s">
        <v>396</v>
      </c>
      <c s="34" t="s">
        <v>397</v>
      </c>
      <c s="35" t="s">
        <v>47</v>
      </c>
      <c s="6" t="s">
        <v>398</v>
      </c>
      <c s="36" t="s">
        <v>380</v>
      </c>
      <c s="37">
        <v>64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78</v>
      </c>
      <c>
        <f>(M375*21)/100</f>
      </c>
      <c t="s">
        <v>27</v>
      </c>
    </row>
    <row r="376" spans="1:5" ht="12.75">
      <c r="A376" s="35" t="s">
        <v>54</v>
      </c>
      <c r="E376" s="39" t="s">
        <v>55</v>
      </c>
    </row>
    <row r="377" spans="1:5" ht="12.75">
      <c r="A377" s="35" t="s">
        <v>56</v>
      </c>
      <c r="E377" s="40" t="s">
        <v>63</v>
      </c>
    </row>
    <row r="378" spans="1:5" ht="12.75">
      <c r="A378" t="s">
        <v>58</v>
      </c>
      <c r="E378" s="39" t="s">
        <v>80</v>
      </c>
    </row>
    <row r="379" spans="1:16" ht="12.75">
      <c r="A379" t="s">
        <v>49</v>
      </c>
      <c s="34" t="s">
        <v>399</v>
      </c>
      <c s="34" t="s">
        <v>400</v>
      </c>
      <c s="35" t="s">
        <v>47</v>
      </c>
      <c s="6" t="s">
        <v>401</v>
      </c>
      <c s="36" t="s">
        <v>380</v>
      </c>
      <c s="37">
        <v>48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78</v>
      </c>
      <c>
        <f>(M379*21)/100</f>
      </c>
      <c t="s">
        <v>27</v>
      </c>
    </row>
    <row r="380" spans="1:5" ht="12.75">
      <c r="A380" s="35" t="s">
        <v>54</v>
      </c>
      <c r="E380" s="39" t="s">
        <v>55</v>
      </c>
    </row>
    <row r="381" spans="1:5" ht="12.75">
      <c r="A381" s="35" t="s">
        <v>56</v>
      </c>
      <c r="E381" s="40" t="s">
        <v>63</v>
      </c>
    </row>
    <row r="382" spans="1:5" ht="12.75">
      <c r="A382" t="s">
        <v>58</v>
      </c>
      <c r="E382" s="39" t="s">
        <v>80</v>
      </c>
    </row>
    <row r="383" spans="1:16" ht="12.75">
      <c r="A383" t="s">
        <v>49</v>
      </c>
      <c s="34" t="s">
        <v>402</v>
      </c>
      <c s="34" t="s">
        <v>403</v>
      </c>
      <c s="35" t="s">
        <v>47</v>
      </c>
      <c s="6" t="s">
        <v>404</v>
      </c>
      <c s="36" t="s">
        <v>380</v>
      </c>
      <c s="37">
        <v>124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53</v>
      </c>
      <c>
        <f>(M383*21)/100</f>
      </c>
      <c t="s">
        <v>27</v>
      </c>
    </row>
    <row r="384" spans="1:5" ht="12.75">
      <c r="A384" s="35" t="s">
        <v>54</v>
      </c>
      <c r="E384" s="39" t="s">
        <v>55</v>
      </c>
    </row>
    <row r="385" spans="1:5" ht="12.75">
      <c r="A385" s="35" t="s">
        <v>56</v>
      </c>
      <c r="E385" s="40" t="s">
        <v>63</v>
      </c>
    </row>
    <row r="386" spans="1:5" ht="38.25">
      <c r="A386" t="s">
        <v>58</v>
      </c>
      <c r="E386" s="39" t="s">
        <v>405</v>
      </c>
    </row>
    <row r="387" spans="1:16" ht="12.75">
      <c r="A387" t="s">
        <v>49</v>
      </c>
      <c s="34" t="s">
        <v>406</v>
      </c>
      <c s="34" t="s">
        <v>407</v>
      </c>
      <c s="35" t="s">
        <v>47</v>
      </c>
      <c s="6" t="s">
        <v>408</v>
      </c>
      <c s="36" t="s">
        <v>62</v>
      </c>
      <c s="37">
        <v>1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53</v>
      </c>
      <c>
        <f>(M387*21)/100</f>
      </c>
      <c t="s">
        <v>27</v>
      </c>
    </row>
    <row r="388" spans="1:5" ht="12.75">
      <c r="A388" s="35" t="s">
        <v>54</v>
      </c>
      <c r="E388" s="39" t="s">
        <v>55</v>
      </c>
    </row>
    <row r="389" spans="1:5" ht="12.75">
      <c r="A389" s="35" t="s">
        <v>56</v>
      </c>
      <c r="E389" s="40" t="s">
        <v>63</v>
      </c>
    </row>
    <row r="390" spans="1:5" ht="38.25">
      <c r="A390" t="s">
        <v>58</v>
      </c>
      <c r="E390" s="39" t="s">
        <v>409</v>
      </c>
    </row>
    <row r="391" spans="1:13" ht="12.75">
      <c r="A391" t="s">
        <v>46</v>
      </c>
      <c r="C391" s="31" t="s">
        <v>410</v>
      </c>
      <c r="E391" s="33" t="s">
        <v>411</v>
      </c>
      <c r="J391" s="32">
        <f>0</f>
      </c>
      <c s="32">
        <f>0</f>
      </c>
      <c s="32">
        <f>0+L392+L396+L400+L404</f>
      </c>
      <c s="32">
        <f>0+M392+M396+M400+M404</f>
      </c>
    </row>
    <row r="392" spans="1:16" ht="12.75">
      <c r="A392" t="s">
        <v>49</v>
      </c>
      <c s="34" t="s">
        <v>412</v>
      </c>
      <c s="34" t="s">
        <v>413</v>
      </c>
      <c s="35" t="s">
        <v>47</v>
      </c>
      <c s="6" t="s">
        <v>414</v>
      </c>
      <c s="36" t="s">
        <v>62</v>
      </c>
      <c s="37">
        <v>4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53</v>
      </c>
      <c>
        <f>(M392*21)/100</f>
      </c>
      <c t="s">
        <v>27</v>
      </c>
    </row>
    <row r="393" spans="1:5" ht="12.75">
      <c r="A393" s="35" t="s">
        <v>54</v>
      </c>
      <c r="E393" s="39" t="s">
        <v>55</v>
      </c>
    </row>
    <row r="394" spans="1:5" ht="12.75">
      <c r="A394" s="35" t="s">
        <v>56</v>
      </c>
      <c r="E394" s="40" t="s">
        <v>415</v>
      </c>
    </row>
    <row r="395" spans="1:5" ht="63.75">
      <c r="A395" t="s">
        <v>58</v>
      </c>
      <c r="E395" s="39" t="s">
        <v>416</v>
      </c>
    </row>
    <row r="396" spans="1:16" ht="12.75">
      <c r="A396" t="s">
        <v>49</v>
      </c>
      <c s="34" t="s">
        <v>417</v>
      </c>
      <c s="34" t="s">
        <v>418</v>
      </c>
      <c s="35" t="s">
        <v>47</v>
      </c>
      <c s="6" t="s">
        <v>419</v>
      </c>
      <c s="36" t="s">
        <v>62</v>
      </c>
      <c s="37">
        <v>4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78</v>
      </c>
      <c>
        <f>(M396*21)/100</f>
      </c>
      <c t="s">
        <v>27</v>
      </c>
    </row>
    <row r="397" spans="1:5" ht="12.75">
      <c r="A397" s="35" t="s">
        <v>54</v>
      </c>
      <c r="E397" s="39" t="s">
        <v>55</v>
      </c>
    </row>
    <row r="398" spans="1:5" ht="12.75">
      <c r="A398" s="35" t="s">
        <v>56</v>
      </c>
      <c r="E398" s="40" t="s">
        <v>415</v>
      </c>
    </row>
    <row r="399" spans="1:5" ht="12.75">
      <c r="A399" t="s">
        <v>58</v>
      </c>
      <c r="E399" s="39" t="s">
        <v>80</v>
      </c>
    </row>
    <row r="400" spans="1:16" ht="12.75">
      <c r="A400" t="s">
        <v>49</v>
      </c>
      <c s="34" t="s">
        <v>420</v>
      </c>
      <c s="34" t="s">
        <v>421</v>
      </c>
      <c s="35" t="s">
        <v>47</v>
      </c>
      <c s="6" t="s">
        <v>422</v>
      </c>
      <c s="36" t="s">
        <v>62</v>
      </c>
      <c s="37">
        <v>1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53</v>
      </c>
      <c>
        <f>(M400*21)/100</f>
      </c>
      <c t="s">
        <v>27</v>
      </c>
    </row>
    <row r="401" spans="1:5" ht="12.75">
      <c r="A401" s="35" t="s">
        <v>54</v>
      </c>
      <c r="E401" s="39" t="s">
        <v>55</v>
      </c>
    </row>
    <row r="402" spans="1:5" ht="12.75">
      <c r="A402" s="35" t="s">
        <v>56</v>
      </c>
      <c r="E402" s="40" t="s">
        <v>63</v>
      </c>
    </row>
    <row r="403" spans="1:5" ht="63.75">
      <c r="A403" t="s">
        <v>58</v>
      </c>
      <c r="E403" s="39" t="s">
        <v>423</v>
      </c>
    </row>
    <row r="404" spans="1:16" ht="12.75">
      <c r="A404" t="s">
        <v>49</v>
      </c>
      <c s="34" t="s">
        <v>424</v>
      </c>
      <c s="34" t="s">
        <v>425</v>
      </c>
      <c s="35" t="s">
        <v>47</v>
      </c>
      <c s="6" t="s">
        <v>426</v>
      </c>
      <c s="36" t="s">
        <v>62</v>
      </c>
      <c s="37">
        <v>1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53</v>
      </c>
      <c>
        <f>(M404*21)/100</f>
      </c>
      <c t="s">
        <v>27</v>
      </c>
    </row>
    <row r="405" spans="1:5" ht="12.75">
      <c r="A405" s="35" t="s">
        <v>54</v>
      </c>
      <c r="E405" s="39" t="s">
        <v>55</v>
      </c>
    </row>
    <row r="406" spans="1:5" ht="12.75">
      <c r="A406" s="35" t="s">
        <v>56</v>
      </c>
      <c r="E406" s="40" t="s">
        <v>63</v>
      </c>
    </row>
    <row r="407" spans="1:5" ht="63.75">
      <c r="A407" t="s">
        <v>58</v>
      </c>
      <c r="E407" s="39" t="s">
        <v>427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428</v>
      </c>
      <c r="E4" s="26" t="s">
        <v>429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COUNTIFS(L8:L229,"=0",A8:A229,"P")+COUNTIFS(L8:L229,"",A8:A229,"P")+SUM(Q8:Q229)</f>
      </c>
    </row>
    <row r="8" spans="1:13" ht="12.75">
      <c r="A8" t="s">
        <v>44</v>
      </c>
      <c r="C8" s="28" t="s">
        <v>432</v>
      </c>
      <c r="E8" s="30" t="s">
        <v>431</v>
      </c>
      <c r="J8" s="29">
        <f>0+J9+J102+J215+J220</f>
      </c>
      <c s="29">
        <f>0+K9+K102+K215+K220</f>
      </c>
      <c s="29">
        <f>0+L9+L102+L215+L220</f>
      </c>
      <c s="29">
        <f>0+M9+M102+M215+M220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</f>
      </c>
      <c s="32">
        <f>0+M10+M14+M18+M22+M26+M30+M34+M38+M42+M46+M50+M54+M58+M62+M66+M70+M74+M78+M82+M86+M90+M94+M98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1.789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433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434</v>
      </c>
      <c s="35" t="s">
        <v>47</v>
      </c>
      <c s="6" t="s">
        <v>435</v>
      </c>
      <c s="36" t="s">
        <v>99</v>
      </c>
      <c s="37">
        <v>90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38.25">
      <c r="A21" t="s">
        <v>58</v>
      </c>
      <c r="E21" s="39" t="s">
        <v>436</v>
      </c>
    </row>
    <row r="22" spans="1:16" ht="12.75">
      <c r="A22" t="s">
        <v>49</v>
      </c>
      <c s="34" t="s">
        <v>70</v>
      </c>
      <c s="34" t="s">
        <v>437</v>
      </c>
      <c s="35" t="s">
        <v>47</v>
      </c>
      <c s="6" t="s">
        <v>438</v>
      </c>
      <c s="36" t="s">
        <v>62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78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12.75">
      <c r="A25" t="s">
        <v>58</v>
      </c>
      <c r="E25" s="39" t="s">
        <v>80</v>
      </c>
    </row>
    <row r="26" spans="1:16" ht="12.75">
      <c r="A26" t="s">
        <v>49</v>
      </c>
      <c s="34" t="s">
        <v>74</v>
      </c>
      <c s="34" t="s">
        <v>439</v>
      </c>
      <c s="35" t="s">
        <v>47</v>
      </c>
      <c s="6" t="s">
        <v>440</v>
      </c>
      <c s="36" t="s">
        <v>245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12.75">
      <c r="A29" t="s">
        <v>58</v>
      </c>
      <c r="E29" s="39" t="s">
        <v>441</v>
      </c>
    </row>
    <row r="30" spans="1:16" ht="12.75">
      <c r="A30" t="s">
        <v>49</v>
      </c>
      <c s="34" t="s">
        <v>81</v>
      </c>
      <c s="34" t="s">
        <v>442</v>
      </c>
      <c s="35" t="s">
        <v>47</v>
      </c>
      <c s="6" t="s">
        <v>443</v>
      </c>
      <c s="36" t="s">
        <v>99</v>
      </c>
      <c s="37">
        <v>20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63</v>
      </c>
    </row>
    <row r="33" spans="1:5" ht="63.75">
      <c r="A33" t="s">
        <v>58</v>
      </c>
      <c r="E33" s="39" t="s">
        <v>444</v>
      </c>
    </row>
    <row r="34" spans="1:16" ht="12.75">
      <c r="A34" t="s">
        <v>49</v>
      </c>
      <c s="34" t="s">
        <v>84</v>
      </c>
      <c s="34" t="s">
        <v>65</v>
      </c>
      <c s="35" t="s">
        <v>47</v>
      </c>
      <c s="6" t="s">
        <v>66</v>
      </c>
      <c s="36" t="s">
        <v>67</v>
      </c>
      <c s="37">
        <v>160.8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445</v>
      </c>
    </row>
    <row r="37" spans="1:5" ht="216.75">
      <c r="A37" t="s">
        <v>58</v>
      </c>
      <c r="E37" s="39" t="s">
        <v>69</v>
      </c>
    </row>
    <row r="38" spans="1:16" ht="12.75">
      <c r="A38" t="s">
        <v>49</v>
      </c>
      <c s="34" t="s">
        <v>88</v>
      </c>
      <c s="34" t="s">
        <v>71</v>
      </c>
      <c s="35" t="s">
        <v>47</v>
      </c>
      <c s="6" t="s">
        <v>72</v>
      </c>
      <c s="36" t="s">
        <v>67</v>
      </c>
      <c s="37">
        <v>388.88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446</v>
      </c>
    </row>
    <row r="41" spans="1:5" ht="216.75">
      <c r="A41" t="s">
        <v>58</v>
      </c>
      <c r="E41" s="39" t="s">
        <v>69</v>
      </c>
    </row>
    <row r="42" spans="1:16" ht="25.5">
      <c r="A42" t="s">
        <v>49</v>
      </c>
      <c s="34" t="s">
        <v>91</v>
      </c>
      <c s="34" t="s">
        <v>71</v>
      </c>
      <c s="35" t="s">
        <v>101</v>
      </c>
      <c s="6" t="s">
        <v>447</v>
      </c>
      <c s="36" t="s">
        <v>67</v>
      </c>
      <c s="37">
        <v>115.64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448</v>
      </c>
    </row>
    <row r="45" spans="1:5" ht="229.5">
      <c r="A45" t="s">
        <v>58</v>
      </c>
      <c r="E45" s="39" t="s">
        <v>449</v>
      </c>
    </row>
    <row r="46" spans="1:16" ht="12.75">
      <c r="A46" t="s">
        <v>49</v>
      </c>
      <c s="34" t="s">
        <v>96</v>
      </c>
      <c s="34" t="s">
        <v>82</v>
      </c>
      <c s="35" t="s">
        <v>47</v>
      </c>
      <c s="6" t="s">
        <v>83</v>
      </c>
      <c s="36" t="s">
        <v>77</v>
      </c>
      <c s="37">
        <v>137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78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433</v>
      </c>
    </row>
    <row r="49" spans="1:5" ht="12.75">
      <c r="A49" t="s">
        <v>58</v>
      </c>
      <c r="E49" s="39" t="s">
        <v>80</v>
      </c>
    </row>
    <row r="50" spans="1:16" ht="25.5">
      <c r="A50" t="s">
        <v>49</v>
      </c>
      <c s="34" t="s">
        <v>101</v>
      </c>
      <c s="34" t="s">
        <v>85</v>
      </c>
      <c s="35" t="s">
        <v>47</v>
      </c>
      <c s="6" t="s">
        <v>86</v>
      </c>
      <c s="36" t="s">
        <v>77</v>
      </c>
      <c s="37">
        <v>1376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25.5">
      <c r="A53" t="s">
        <v>58</v>
      </c>
      <c r="E53" s="39" t="s">
        <v>87</v>
      </c>
    </row>
    <row r="54" spans="1:16" ht="12.75">
      <c r="A54" t="s">
        <v>49</v>
      </c>
      <c s="34" t="s">
        <v>105</v>
      </c>
      <c s="34" t="s">
        <v>89</v>
      </c>
      <c s="35" t="s">
        <v>47</v>
      </c>
      <c s="6" t="s">
        <v>90</v>
      </c>
      <c s="36" t="s">
        <v>77</v>
      </c>
      <c s="37">
        <v>1789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78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2.75">
      <c r="A57" t="s">
        <v>58</v>
      </c>
      <c r="E57" s="39" t="s">
        <v>80</v>
      </c>
    </row>
    <row r="58" spans="1:16" ht="12.75">
      <c r="A58" t="s">
        <v>49</v>
      </c>
      <c s="34" t="s">
        <v>108</v>
      </c>
      <c s="34" t="s">
        <v>92</v>
      </c>
      <c s="35" t="s">
        <v>47</v>
      </c>
      <c s="6" t="s">
        <v>93</v>
      </c>
      <c s="36" t="s">
        <v>67</v>
      </c>
      <c s="37">
        <v>616.41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450</v>
      </c>
    </row>
    <row r="61" spans="1:5" ht="153">
      <c r="A61" t="s">
        <v>58</v>
      </c>
      <c r="E61" s="39" t="s">
        <v>95</v>
      </c>
    </row>
    <row r="62" spans="1:16" ht="12.75">
      <c r="A62" t="s">
        <v>49</v>
      </c>
      <c s="34" t="s">
        <v>115</v>
      </c>
      <c s="34" t="s">
        <v>97</v>
      </c>
      <c s="35" t="s">
        <v>47</v>
      </c>
      <c s="6" t="s">
        <v>98</v>
      </c>
      <c s="36" t="s">
        <v>99</v>
      </c>
      <c s="37">
        <v>710.65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78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451</v>
      </c>
    </row>
    <row r="65" spans="1:5" ht="12.75">
      <c r="A65" t="s">
        <v>58</v>
      </c>
      <c r="E65" s="39" t="s">
        <v>80</v>
      </c>
    </row>
    <row r="66" spans="1:16" ht="12.75">
      <c r="A66" t="s">
        <v>49</v>
      </c>
      <c s="34" t="s">
        <v>121</v>
      </c>
      <c s="34" t="s">
        <v>452</v>
      </c>
      <c s="35" t="s">
        <v>47</v>
      </c>
      <c s="6" t="s">
        <v>453</v>
      </c>
      <c s="36" t="s">
        <v>77</v>
      </c>
      <c s="37">
        <v>180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38.25">
      <c r="A69" t="s">
        <v>58</v>
      </c>
      <c r="E69" s="39" t="s">
        <v>454</v>
      </c>
    </row>
    <row r="70" spans="1:16" ht="12.75">
      <c r="A70" t="s">
        <v>49</v>
      </c>
      <c s="34" t="s">
        <v>125</v>
      </c>
      <c s="34" t="s">
        <v>106</v>
      </c>
      <c s="35" t="s">
        <v>47</v>
      </c>
      <c s="6" t="s">
        <v>107</v>
      </c>
      <c s="36" t="s">
        <v>62</v>
      </c>
      <c s="37">
        <v>38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78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63</v>
      </c>
    </row>
    <row r="73" spans="1:5" ht="12.75">
      <c r="A73" t="s">
        <v>58</v>
      </c>
      <c r="E73" s="39" t="s">
        <v>80</v>
      </c>
    </row>
    <row r="74" spans="1:16" ht="12.75">
      <c r="A74" t="s">
        <v>49</v>
      </c>
      <c s="34" t="s">
        <v>128</v>
      </c>
      <c s="34" t="s">
        <v>455</v>
      </c>
      <c s="35" t="s">
        <v>47</v>
      </c>
      <c s="6" t="s">
        <v>456</v>
      </c>
      <c s="36" t="s">
        <v>62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2.75">
      <c r="A77" t="s">
        <v>58</v>
      </c>
      <c r="E77" s="39" t="s">
        <v>457</v>
      </c>
    </row>
    <row r="78" spans="1:16" ht="12.75">
      <c r="A78" t="s">
        <v>49</v>
      </c>
      <c s="34" t="s">
        <v>131</v>
      </c>
      <c s="34" t="s">
        <v>458</v>
      </c>
      <c s="35" t="s">
        <v>47</v>
      </c>
      <c s="6" t="s">
        <v>459</v>
      </c>
      <c s="36" t="s">
        <v>62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63</v>
      </c>
    </row>
    <row r="81" spans="1:5" ht="12.75">
      <c r="A81" t="s">
        <v>58</v>
      </c>
      <c r="E81" s="39" t="s">
        <v>457</v>
      </c>
    </row>
    <row r="82" spans="1:16" ht="25.5">
      <c r="A82" t="s">
        <v>49</v>
      </c>
      <c s="34" t="s">
        <v>135</v>
      </c>
      <c s="34" t="s">
        <v>460</v>
      </c>
      <c s="35" t="s">
        <v>47</v>
      </c>
      <c s="6" t="s">
        <v>461</v>
      </c>
      <c s="36" t="s">
        <v>62</v>
      </c>
      <c s="37">
        <v>11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78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63</v>
      </c>
    </row>
    <row r="85" spans="1:5" ht="12.75">
      <c r="A85" t="s">
        <v>58</v>
      </c>
      <c r="E85" s="39" t="s">
        <v>80</v>
      </c>
    </row>
    <row r="86" spans="1:16" ht="12.75">
      <c r="A86" t="s">
        <v>49</v>
      </c>
      <c s="34" t="s">
        <v>138</v>
      </c>
      <c s="34" t="s">
        <v>462</v>
      </c>
      <c s="35" t="s">
        <v>47</v>
      </c>
      <c s="6" t="s">
        <v>463</v>
      </c>
      <c s="36" t="s">
        <v>62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78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464</v>
      </c>
    </row>
    <row r="89" spans="1:5" ht="12.75">
      <c r="A89" t="s">
        <v>58</v>
      </c>
      <c r="E89" s="39" t="s">
        <v>80</v>
      </c>
    </row>
    <row r="90" spans="1:16" ht="12.75">
      <c r="A90" t="s">
        <v>49</v>
      </c>
      <c s="34" t="s">
        <v>143</v>
      </c>
      <c s="34" t="s">
        <v>465</v>
      </c>
      <c s="35" t="s">
        <v>47</v>
      </c>
      <c s="6" t="s">
        <v>466</v>
      </c>
      <c s="36" t="s">
        <v>62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78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464</v>
      </c>
    </row>
    <row r="93" spans="1:5" ht="12.75">
      <c r="A93" t="s">
        <v>58</v>
      </c>
      <c r="E93" s="39" t="s">
        <v>80</v>
      </c>
    </row>
    <row r="94" spans="1:16" ht="25.5">
      <c r="A94" t="s">
        <v>49</v>
      </c>
      <c s="34" t="s">
        <v>147</v>
      </c>
      <c s="34" t="s">
        <v>109</v>
      </c>
      <c s="35" t="s">
        <v>110</v>
      </c>
      <c s="6" t="s">
        <v>111</v>
      </c>
      <c s="36" t="s">
        <v>112</v>
      </c>
      <c s="37">
        <v>97.22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63</v>
      </c>
    </row>
    <row r="97" spans="1:5" ht="165.75">
      <c r="A97" t="s">
        <v>58</v>
      </c>
      <c r="E97" s="39" t="s">
        <v>113</v>
      </c>
    </row>
    <row r="98" spans="1:16" ht="25.5">
      <c r="A98" t="s">
        <v>49</v>
      </c>
      <c s="34" t="s">
        <v>151</v>
      </c>
      <c s="34" t="s">
        <v>467</v>
      </c>
      <c s="35" t="s">
        <v>468</v>
      </c>
      <c s="6" t="s">
        <v>469</v>
      </c>
      <c s="36" t="s">
        <v>112</v>
      </c>
      <c s="37">
        <v>2.18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63</v>
      </c>
    </row>
    <row r="101" spans="1:5" ht="165.75">
      <c r="A101" t="s">
        <v>58</v>
      </c>
      <c r="E101" s="39" t="s">
        <v>113</v>
      </c>
    </row>
    <row r="102" spans="1:13" ht="12.75">
      <c r="A102" t="s">
        <v>46</v>
      </c>
      <c r="C102" s="31" t="s">
        <v>27</v>
      </c>
      <c r="E102" s="33" t="s">
        <v>114</v>
      </c>
      <c r="J102" s="32">
        <f>0</f>
      </c>
      <c s="32">
        <f>0</f>
      </c>
      <c s="32">
        <f>0+L103+L107+L111+L115+L119+L123+L127+L131+L135+L139+L143+L147+L151+L155+L159+L163+L167+L171+L175+L179+L183+L187+L191+L195+L199+L203+L207+L211</f>
      </c>
      <c s="32">
        <f>0+M103+M107+M111+M115+M119+M123+M127+M131+M135+M139+M143+M147+M151+M155+M159+M163+M167+M171+M175+M179+M183+M187+M191+M195+M199+M203+M207+M211</f>
      </c>
    </row>
    <row r="103" spans="1:16" ht="12.75">
      <c r="A103" t="s">
        <v>49</v>
      </c>
      <c s="34" t="s">
        <v>154</v>
      </c>
      <c s="34" t="s">
        <v>470</v>
      </c>
      <c s="35" t="s">
        <v>47</v>
      </c>
      <c s="6" t="s">
        <v>471</v>
      </c>
      <c s="36" t="s">
        <v>472</v>
      </c>
      <c s="37">
        <v>10.34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78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473</v>
      </c>
    </row>
    <row r="106" spans="1:5" ht="12.75">
      <c r="A106" t="s">
        <v>58</v>
      </c>
      <c r="E106" s="39" t="s">
        <v>80</v>
      </c>
    </row>
    <row r="107" spans="1:16" ht="25.5">
      <c r="A107" t="s">
        <v>49</v>
      </c>
      <c s="34" t="s">
        <v>157</v>
      </c>
      <c s="34" t="s">
        <v>474</v>
      </c>
      <c s="35" t="s">
        <v>47</v>
      </c>
      <c s="6" t="s">
        <v>475</v>
      </c>
      <c s="36" t="s">
        <v>77</v>
      </c>
      <c s="37">
        <v>2068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78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476</v>
      </c>
    </row>
    <row r="110" spans="1:5" ht="12.75">
      <c r="A110" t="s">
        <v>58</v>
      </c>
      <c r="E110" s="39" t="s">
        <v>80</v>
      </c>
    </row>
    <row r="111" spans="1:16" ht="12.75">
      <c r="A111" t="s">
        <v>49</v>
      </c>
      <c s="34" t="s">
        <v>160</v>
      </c>
      <c s="34" t="s">
        <v>477</v>
      </c>
      <c s="35" t="s">
        <v>47</v>
      </c>
      <c s="6" t="s">
        <v>478</v>
      </c>
      <c s="36" t="s">
        <v>62</v>
      </c>
      <c s="37">
        <v>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78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464</v>
      </c>
    </row>
    <row r="114" spans="1:5" ht="12.75">
      <c r="A114" t="s">
        <v>58</v>
      </c>
      <c r="E114" s="39" t="s">
        <v>80</v>
      </c>
    </row>
    <row r="115" spans="1:16" ht="12.75">
      <c r="A115" t="s">
        <v>49</v>
      </c>
      <c s="34" t="s">
        <v>163</v>
      </c>
      <c s="34" t="s">
        <v>479</v>
      </c>
      <c s="35" t="s">
        <v>47</v>
      </c>
      <c s="6" t="s">
        <v>480</v>
      </c>
      <c s="36" t="s">
        <v>62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78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63</v>
      </c>
    </row>
    <row r="118" spans="1:5" ht="12.75">
      <c r="A118" t="s">
        <v>58</v>
      </c>
      <c r="E118" s="39" t="s">
        <v>80</v>
      </c>
    </row>
    <row r="119" spans="1:16" ht="12.75">
      <c r="A119" t="s">
        <v>49</v>
      </c>
      <c s="34" t="s">
        <v>166</v>
      </c>
      <c s="34" t="s">
        <v>481</v>
      </c>
      <c s="35" t="s">
        <v>47</v>
      </c>
      <c s="6" t="s">
        <v>482</v>
      </c>
      <c s="36" t="s">
        <v>62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78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63</v>
      </c>
    </row>
    <row r="122" spans="1:5" ht="12.75">
      <c r="A122" t="s">
        <v>58</v>
      </c>
      <c r="E122" s="39" t="s">
        <v>80</v>
      </c>
    </row>
    <row r="123" spans="1:16" ht="12.75">
      <c r="A123" t="s">
        <v>49</v>
      </c>
      <c s="34" t="s">
        <v>169</v>
      </c>
      <c s="34" t="s">
        <v>139</v>
      </c>
      <c s="35" t="s">
        <v>47</v>
      </c>
      <c s="6" t="s">
        <v>140</v>
      </c>
      <c s="36" t="s">
        <v>141</v>
      </c>
      <c s="37">
        <v>30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63</v>
      </c>
    </row>
    <row r="126" spans="1:5" ht="38.25">
      <c r="A126" t="s">
        <v>58</v>
      </c>
      <c r="E126" s="39" t="s">
        <v>142</v>
      </c>
    </row>
    <row r="127" spans="1:16" ht="12.75">
      <c r="A127" t="s">
        <v>49</v>
      </c>
      <c s="34" t="s">
        <v>172</v>
      </c>
      <c s="34" t="s">
        <v>144</v>
      </c>
      <c s="35" t="s">
        <v>47</v>
      </c>
      <c s="6" t="s">
        <v>145</v>
      </c>
      <c s="36" t="s">
        <v>141</v>
      </c>
      <c s="37">
        <v>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63</v>
      </c>
    </row>
    <row r="130" spans="1:5" ht="38.25">
      <c r="A130" t="s">
        <v>58</v>
      </c>
      <c r="E130" s="39" t="s">
        <v>146</v>
      </c>
    </row>
    <row r="131" spans="1:16" ht="12.75">
      <c r="A131" t="s">
        <v>49</v>
      </c>
      <c s="34" t="s">
        <v>175</v>
      </c>
      <c s="34" t="s">
        <v>173</v>
      </c>
      <c s="35" t="s">
        <v>47</v>
      </c>
      <c s="6" t="s">
        <v>174</v>
      </c>
      <c s="36" t="s">
        <v>62</v>
      </c>
      <c s="37">
        <v>44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78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63</v>
      </c>
    </row>
    <row r="134" spans="1:5" ht="12.75">
      <c r="A134" t="s">
        <v>58</v>
      </c>
      <c r="E134" s="39" t="s">
        <v>80</v>
      </c>
    </row>
    <row r="135" spans="1:16" ht="12.75">
      <c r="A135" t="s">
        <v>49</v>
      </c>
      <c s="34" t="s">
        <v>178</v>
      </c>
      <c s="34" t="s">
        <v>176</v>
      </c>
      <c s="35" t="s">
        <v>47</v>
      </c>
      <c s="6" t="s">
        <v>177</v>
      </c>
      <c s="36" t="s">
        <v>62</v>
      </c>
      <c s="37">
        <v>4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78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63</v>
      </c>
    </row>
    <row r="138" spans="1:5" ht="12.75">
      <c r="A138" t="s">
        <v>58</v>
      </c>
      <c r="E138" s="39" t="s">
        <v>80</v>
      </c>
    </row>
    <row r="139" spans="1:16" ht="12.75">
      <c r="A139" t="s">
        <v>49</v>
      </c>
      <c s="34" t="s">
        <v>183</v>
      </c>
      <c s="34" t="s">
        <v>483</v>
      </c>
      <c s="35" t="s">
        <v>47</v>
      </c>
      <c s="6" t="s">
        <v>484</v>
      </c>
      <c s="36" t="s">
        <v>77</v>
      </c>
      <c s="37">
        <v>5964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464</v>
      </c>
    </row>
    <row r="142" spans="1:5" ht="76.5">
      <c r="A142" t="s">
        <v>58</v>
      </c>
      <c r="E142" s="39" t="s">
        <v>485</v>
      </c>
    </row>
    <row r="143" spans="1:16" ht="12.75">
      <c r="A143" t="s">
        <v>49</v>
      </c>
      <c s="34" t="s">
        <v>187</v>
      </c>
      <c s="34" t="s">
        <v>486</v>
      </c>
      <c s="35" t="s">
        <v>47</v>
      </c>
      <c s="6" t="s">
        <v>487</v>
      </c>
      <c s="36" t="s">
        <v>77</v>
      </c>
      <c s="37">
        <v>5964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78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464</v>
      </c>
    </row>
    <row r="146" spans="1:5" ht="12.75">
      <c r="A146" t="s">
        <v>58</v>
      </c>
      <c r="E146" s="39" t="s">
        <v>80</v>
      </c>
    </row>
    <row r="147" spans="1:16" ht="12.75">
      <c r="A147" t="s">
        <v>49</v>
      </c>
      <c s="34" t="s">
        <v>191</v>
      </c>
      <c s="34" t="s">
        <v>488</v>
      </c>
      <c s="35" t="s">
        <v>47</v>
      </c>
      <c s="6" t="s">
        <v>489</v>
      </c>
      <c s="36" t="s">
        <v>62</v>
      </c>
      <c s="37">
        <v>30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63</v>
      </c>
    </row>
    <row r="150" spans="1:5" ht="102">
      <c r="A150" t="s">
        <v>58</v>
      </c>
      <c r="E150" s="39" t="s">
        <v>490</v>
      </c>
    </row>
    <row r="151" spans="1:16" ht="12.75">
      <c r="A151" t="s">
        <v>49</v>
      </c>
      <c s="34" t="s">
        <v>194</v>
      </c>
      <c s="34" t="s">
        <v>491</v>
      </c>
      <c s="35" t="s">
        <v>47</v>
      </c>
      <c s="6" t="s">
        <v>492</v>
      </c>
      <c s="36" t="s">
        <v>62</v>
      </c>
      <c s="37">
        <v>30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78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63</v>
      </c>
    </row>
    <row r="154" spans="1:5" ht="12.75">
      <c r="A154" t="s">
        <v>58</v>
      </c>
      <c r="E154" s="39" t="s">
        <v>80</v>
      </c>
    </row>
    <row r="155" spans="1:16" ht="12.75">
      <c r="A155" t="s">
        <v>49</v>
      </c>
      <c s="34" t="s">
        <v>198</v>
      </c>
      <c s="34" t="s">
        <v>493</v>
      </c>
      <c s="35" t="s">
        <v>47</v>
      </c>
      <c s="6" t="s">
        <v>494</v>
      </c>
      <c s="36" t="s">
        <v>62</v>
      </c>
      <c s="37">
        <v>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464</v>
      </c>
    </row>
    <row r="158" spans="1:5" ht="102">
      <c r="A158" t="s">
        <v>58</v>
      </c>
      <c r="E158" s="39" t="s">
        <v>490</v>
      </c>
    </row>
    <row r="159" spans="1:16" ht="12.75">
      <c r="A159" t="s">
        <v>49</v>
      </c>
      <c s="34" t="s">
        <v>201</v>
      </c>
      <c s="34" t="s">
        <v>495</v>
      </c>
      <c s="35" t="s">
        <v>47</v>
      </c>
      <c s="6" t="s">
        <v>496</v>
      </c>
      <c s="36" t="s">
        <v>62</v>
      </c>
      <c s="37">
        <v>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78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464</v>
      </c>
    </row>
    <row r="162" spans="1:5" ht="12.75">
      <c r="A162" t="s">
        <v>58</v>
      </c>
      <c r="E162" s="39" t="s">
        <v>80</v>
      </c>
    </row>
    <row r="163" spans="1:16" ht="12.75">
      <c r="A163" t="s">
        <v>49</v>
      </c>
      <c s="34" t="s">
        <v>205</v>
      </c>
      <c s="34" t="s">
        <v>497</v>
      </c>
      <c s="35" t="s">
        <v>47</v>
      </c>
      <c s="6" t="s">
        <v>498</v>
      </c>
      <c s="36" t="s">
        <v>499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63</v>
      </c>
    </row>
    <row r="166" spans="1:5" ht="76.5">
      <c r="A166" t="s">
        <v>58</v>
      </c>
      <c r="E166" s="39" t="s">
        <v>500</v>
      </c>
    </row>
    <row r="167" spans="1:16" ht="12.75">
      <c r="A167" t="s">
        <v>49</v>
      </c>
      <c s="34" t="s">
        <v>209</v>
      </c>
      <c s="34" t="s">
        <v>501</v>
      </c>
      <c s="35" t="s">
        <v>47</v>
      </c>
      <c s="6" t="s">
        <v>502</v>
      </c>
      <c s="36" t="s">
        <v>77</v>
      </c>
      <c s="37">
        <v>5964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63</v>
      </c>
    </row>
    <row r="170" spans="1:5" ht="76.5">
      <c r="A170" t="s">
        <v>58</v>
      </c>
      <c r="E170" s="39" t="s">
        <v>503</v>
      </c>
    </row>
    <row r="171" spans="1:16" ht="12.75">
      <c r="A171" t="s">
        <v>49</v>
      </c>
      <c s="34" t="s">
        <v>212</v>
      </c>
      <c s="34" t="s">
        <v>504</v>
      </c>
      <c s="35" t="s">
        <v>47</v>
      </c>
      <c s="6" t="s">
        <v>505</v>
      </c>
      <c s="36" t="s">
        <v>62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78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464</v>
      </c>
    </row>
    <row r="174" spans="1:5" ht="12.75">
      <c r="A174" t="s">
        <v>58</v>
      </c>
      <c r="E174" s="39" t="s">
        <v>80</v>
      </c>
    </row>
    <row r="175" spans="1:16" ht="12.75">
      <c r="A175" t="s">
        <v>49</v>
      </c>
      <c s="34" t="s">
        <v>215</v>
      </c>
      <c s="34" t="s">
        <v>506</v>
      </c>
      <c s="35" t="s">
        <v>47</v>
      </c>
      <c s="6" t="s">
        <v>507</v>
      </c>
      <c s="36" t="s">
        <v>62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78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464</v>
      </c>
    </row>
    <row r="178" spans="1:5" ht="12.75">
      <c r="A178" t="s">
        <v>58</v>
      </c>
      <c r="E178" s="39" t="s">
        <v>80</v>
      </c>
    </row>
    <row r="179" spans="1:16" ht="12.75">
      <c r="A179" t="s">
        <v>49</v>
      </c>
      <c s="34" t="s">
        <v>218</v>
      </c>
      <c s="34" t="s">
        <v>508</v>
      </c>
      <c s="35" t="s">
        <v>47</v>
      </c>
      <c s="6" t="s">
        <v>509</v>
      </c>
      <c s="36" t="s">
        <v>62</v>
      </c>
      <c s="37">
        <v>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78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63</v>
      </c>
    </row>
    <row r="182" spans="1:5" ht="12.75">
      <c r="A182" t="s">
        <v>58</v>
      </c>
      <c r="E182" s="39" t="s">
        <v>80</v>
      </c>
    </row>
    <row r="183" spans="1:16" ht="12.75">
      <c r="A183" t="s">
        <v>49</v>
      </c>
      <c s="34" t="s">
        <v>222</v>
      </c>
      <c s="34" t="s">
        <v>510</v>
      </c>
      <c s="35" t="s">
        <v>47</v>
      </c>
      <c s="6" t="s">
        <v>511</v>
      </c>
      <c s="36" t="s">
        <v>62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78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63</v>
      </c>
    </row>
    <row r="186" spans="1:5" ht="12.75">
      <c r="A186" t="s">
        <v>58</v>
      </c>
      <c r="E186" s="39" t="s">
        <v>80</v>
      </c>
    </row>
    <row r="187" spans="1:16" ht="12.75">
      <c r="A187" t="s">
        <v>49</v>
      </c>
      <c s="34" t="s">
        <v>225</v>
      </c>
      <c s="34" t="s">
        <v>512</v>
      </c>
      <c s="35" t="s">
        <v>47</v>
      </c>
      <c s="6" t="s">
        <v>513</v>
      </c>
      <c s="36" t="s">
        <v>62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78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63</v>
      </c>
    </row>
    <row r="190" spans="1:5" ht="12.75">
      <c r="A190" t="s">
        <v>58</v>
      </c>
      <c r="E190" s="39" t="s">
        <v>80</v>
      </c>
    </row>
    <row r="191" spans="1:16" ht="25.5">
      <c r="A191" t="s">
        <v>49</v>
      </c>
      <c s="34" t="s">
        <v>225</v>
      </c>
      <c s="34" t="s">
        <v>514</v>
      </c>
      <c s="35" t="s">
        <v>47</v>
      </c>
      <c s="6" t="s">
        <v>515</v>
      </c>
      <c s="36" t="s">
        <v>77</v>
      </c>
      <c s="37">
        <v>10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516</v>
      </c>
    </row>
    <row r="194" spans="1:5" ht="51">
      <c r="A194" t="s">
        <v>58</v>
      </c>
      <c r="E194" s="39" t="s">
        <v>517</v>
      </c>
    </row>
    <row r="195" spans="1:16" ht="25.5">
      <c r="A195" t="s">
        <v>49</v>
      </c>
      <c s="34" t="s">
        <v>229</v>
      </c>
      <c s="34" t="s">
        <v>518</v>
      </c>
      <c s="35" t="s">
        <v>47</v>
      </c>
      <c s="6" t="s">
        <v>519</v>
      </c>
      <c s="36" t="s">
        <v>77</v>
      </c>
      <c s="37">
        <v>10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516</v>
      </c>
    </row>
    <row r="198" spans="1:5" ht="38.25">
      <c r="A198" t="s">
        <v>58</v>
      </c>
      <c r="E198" s="39" t="s">
        <v>454</v>
      </c>
    </row>
    <row r="199" spans="1:16" ht="12.75">
      <c r="A199" t="s">
        <v>49</v>
      </c>
      <c s="34" t="s">
        <v>233</v>
      </c>
      <c s="34" t="s">
        <v>520</v>
      </c>
      <c s="35" t="s">
        <v>47</v>
      </c>
      <c s="6" t="s">
        <v>521</v>
      </c>
      <c s="36" t="s">
        <v>62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55</v>
      </c>
    </row>
    <row r="201" spans="1:5" ht="12.75">
      <c r="A201" s="35" t="s">
        <v>56</v>
      </c>
      <c r="E201" s="40" t="s">
        <v>63</v>
      </c>
    </row>
    <row r="202" spans="1:5" ht="12.75">
      <c r="A202" t="s">
        <v>58</v>
      </c>
      <c r="E202" s="39" t="s">
        <v>522</v>
      </c>
    </row>
    <row r="203" spans="1:16" ht="25.5">
      <c r="A203" t="s">
        <v>49</v>
      </c>
      <c s="34" t="s">
        <v>236</v>
      </c>
      <c s="34" t="s">
        <v>523</v>
      </c>
      <c s="35" t="s">
        <v>47</v>
      </c>
      <c s="6" t="s">
        <v>524</v>
      </c>
      <c s="36" t="s">
        <v>62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78</v>
      </c>
      <c>
        <f>(M203*21)/100</f>
      </c>
      <c t="s">
        <v>27</v>
      </c>
    </row>
    <row r="204" spans="1:5" ht="12.75">
      <c r="A204" s="35" t="s">
        <v>54</v>
      </c>
      <c r="E204" s="39" t="s">
        <v>55</v>
      </c>
    </row>
    <row r="205" spans="1:5" ht="12.75">
      <c r="A205" s="35" t="s">
        <v>56</v>
      </c>
      <c r="E205" s="40" t="s">
        <v>63</v>
      </c>
    </row>
    <row r="206" spans="1:5" ht="12.75">
      <c r="A206" t="s">
        <v>58</v>
      </c>
      <c r="E206" s="39" t="s">
        <v>80</v>
      </c>
    </row>
    <row r="207" spans="1:16" ht="12.75">
      <c r="A207" t="s">
        <v>49</v>
      </c>
      <c s="34" t="s">
        <v>239</v>
      </c>
      <c s="34" t="s">
        <v>525</v>
      </c>
      <c s="35" t="s">
        <v>47</v>
      </c>
      <c s="6" t="s">
        <v>526</v>
      </c>
      <c s="36" t="s">
        <v>62</v>
      </c>
      <c s="37">
        <v>24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78</v>
      </c>
      <c>
        <f>(M207*21)/100</f>
      </c>
      <c t="s">
        <v>27</v>
      </c>
    </row>
    <row r="208" spans="1:5" ht="12.75">
      <c r="A208" s="35" t="s">
        <v>54</v>
      </c>
      <c r="E208" s="39" t="s">
        <v>55</v>
      </c>
    </row>
    <row r="209" spans="1:5" ht="12.75">
      <c r="A209" s="35" t="s">
        <v>56</v>
      </c>
      <c r="E209" s="40" t="s">
        <v>63</v>
      </c>
    </row>
    <row r="210" spans="1:5" ht="12.75">
      <c r="A210" t="s">
        <v>58</v>
      </c>
      <c r="E210" s="39" t="s">
        <v>80</v>
      </c>
    </row>
    <row r="211" spans="1:16" ht="12.75">
      <c r="A211" t="s">
        <v>49</v>
      </c>
      <c s="34" t="s">
        <v>242</v>
      </c>
      <c s="34" t="s">
        <v>527</v>
      </c>
      <c s="35" t="s">
        <v>47</v>
      </c>
      <c s="6" t="s">
        <v>528</v>
      </c>
      <c s="36" t="s">
        <v>62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55</v>
      </c>
    </row>
    <row r="213" spans="1:5" ht="12.75">
      <c r="A213" s="35" t="s">
        <v>56</v>
      </c>
      <c r="E213" s="40" t="s">
        <v>63</v>
      </c>
    </row>
    <row r="214" spans="1:5" ht="12.75">
      <c r="A214" t="s">
        <v>58</v>
      </c>
      <c r="E214" s="39" t="s">
        <v>529</v>
      </c>
    </row>
    <row r="215" spans="1:13" ht="12.75">
      <c r="A215" t="s">
        <v>46</v>
      </c>
      <c r="C215" s="31" t="s">
        <v>324</v>
      </c>
      <c r="E215" s="33" t="s">
        <v>325</v>
      </c>
      <c r="J215" s="32">
        <f>0</f>
      </c>
      <c s="32">
        <f>0</f>
      </c>
      <c s="32">
        <f>0+L216</f>
      </c>
      <c s="32">
        <f>0+M216</f>
      </c>
    </row>
    <row r="216" spans="1:16" ht="25.5">
      <c r="A216" t="s">
        <v>49</v>
      </c>
      <c s="34" t="s">
        <v>247</v>
      </c>
      <c s="34" t="s">
        <v>530</v>
      </c>
      <c s="35" t="s">
        <v>47</v>
      </c>
      <c s="6" t="s">
        <v>531</v>
      </c>
      <c s="36" t="s">
        <v>77</v>
      </c>
      <c s="37">
        <v>20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78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464</v>
      </c>
    </row>
    <row r="219" spans="1:5" ht="12.75">
      <c r="A219" t="s">
        <v>58</v>
      </c>
      <c r="E219" s="39" t="s">
        <v>80</v>
      </c>
    </row>
    <row r="220" spans="1:13" ht="12.75">
      <c r="A220" t="s">
        <v>46</v>
      </c>
      <c r="C220" s="31" t="s">
        <v>20</v>
      </c>
      <c r="E220" s="33" t="s">
        <v>376</v>
      </c>
      <c r="J220" s="32">
        <f>0</f>
      </c>
      <c s="32">
        <f>0</f>
      </c>
      <c s="32">
        <f>0+L221+L225+L229</f>
      </c>
      <c s="32">
        <f>0+M221+M225+M229</f>
      </c>
    </row>
    <row r="221" spans="1:16" ht="12.75">
      <c r="A221" t="s">
        <v>49</v>
      </c>
      <c s="34" t="s">
        <v>251</v>
      </c>
      <c s="34" t="s">
        <v>378</v>
      </c>
      <c s="35" t="s">
        <v>47</v>
      </c>
      <c s="6" t="s">
        <v>379</v>
      </c>
      <c s="36" t="s">
        <v>380</v>
      </c>
      <c s="37">
        <v>64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53</v>
      </c>
      <c>
        <f>(M221*21)/100</f>
      </c>
      <c t="s">
        <v>27</v>
      </c>
    </row>
    <row r="222" spans="1:5" ht="12.75">
      <c r="A222" s="35" t="s">
        <v>54</v>
      </c>
      <c r="E222" s="39" t="s">
        <v>55</v>
      </c>
    </row>
    <row r="223" spans="1:5" ht="12.75">
      <c r="A223" s="35" t="s">
        <v>56</v>
      </c>
      <c r="E223" s="40" t="s">
        <v>63</v>
      </c>
    </row>
    <row r="224" spans="1:5" ht="12.75">
      <c r="A224" t="s">
        <v>58</v>
      </c>
      <c r="E224" s="39" t="s">
        <v>381</v>
      </c>
    </row>
    <row r="225" spans="1:16" ht="12.75">
      <c r="A225" t="s">
        <v>49</v>
      </c>
      <c s="34" t="s">
        <v>254</v>
      </c>
      <c s="34" t="s">
        <v>532</v>
      </c>
      <c s="35" t="s">
        <v>47</v>
      </c>
      <c s="6" t="s">
        <v>533</v>
      </c>
      <c s="36" t="s">
        <v>380</v>
      </c>
      <c s="37">
        <v>18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53</v>
      </c>
      <c>
        <f>(M225*21)/100</f>
      </c>
      <c t="s">
        <v>27</v>
      </c>
    </row>
    <row r="226" spans="1:5" ht="12.75">
      <c r="A226" s="35" t="s">
        <v>54</v>
      </c>
      <c r="E226" s="39" t="s">
        <v>55</v>
      </c>
    </row>
    <row r="227" spans="1:5" ht="12.75">
      <c r="A227" s="35" t="s">
        <v>56</v>
      </c>
      <c r="E227" s="40" t="s">
        <v>63</v>
      </c>
    </row>
    <row r="228" spans="1:5" ht="12.75">
      <c r="A228" t="s">
        <v>58</v>
      </c>
      <c r="E228" s="39" t="s">
        <v>533</v>
      </c>
    </row>
    <row r="229" spans="1:16" ht="12.75">
      <c r="A229" t="s">
        <v>49</v>
      </c>
      <c s="34" t="s">
        <v>257</v>
      </c>
      <c s="34" t="s">
        <v>403</v>
      </c>
      <c s="35" t="s">
        <v>47</v>
      </c>
      <c s="6" t="s">
        <v>404</v>
      </c>
      <c s="36" t="s">
        <v>380</v>
      </c>
      <c s="37">
        <v>96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53</v>
      </c>
      <c>
        <f>(M229*21)/100</f>
      </c>
      <c t="s">
        <v>27</v>
      </c>
    </row>
    <row r="230" spans="1:5" ht="12.75">
      <c r="A230" s="35" t="s">
        <v>54</v>
      </c>
      <c r="E230" s="39" t="s">
        <v>55</v>
      </c>
    </row>
    <row r="231" spans="1:5" ht="12.75">
      <c r="A231" s="35" t="s">
        <v>56</v>
      </c>
      <c r="E231" s="40" t="s">
        <v>63</v>
      </c>
    </row>
    <row r="232" spans="1:5" ht="38.25">
      <c r="A232" t="s">
        <v>58</v>
      </c>
      <c r="E232" s="39" t="s">
        <v>405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534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534</v>
      </c>
      <c r="E4" s="26" t="s">
        <v>535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COUNTIFS(L8:L128,"=0",A8:A128,"P")+COUNTIFS(L8:L128,"",A8:A128,"P")+SUM(Q8:Q128)</f>
      </c>
    </row>
    <row r="8" spans="1:13" ht="12.75">
      <c r="A8" t="s">
        <v>44</v>
      </c>
      <c r="C8" s="28" t="s">
        <v>538</v>
      </c>
      <c r="E8" s="30" t="s">
        <v>537</v>
      </c>
      <c r="J8" s="29">
        <f>0+J9+J94+J123</f>
      </c>
      <c s="29">
        <f>0+K9+K94+K123</f>
      </c>
      <c s="29">
        <f>0+L9+L94+L123</f>
      </c>
      <c s="29">
        <f>0+M9+M94+M123</f>
      </c>
    </row>
    <row r="9" spans="1:13" ht="12.75">
      <c r="A9" t="s">
        <v>46</v>
      </c>
      <c r="C9" s="31" t="s">
        <v>47</v>
      </c>
      <c r="E9" s="33" t="s">
        <v>535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12.75">
      <c r="A10" t="s">
        <v>49</v>
      </c>
      <c s="34" t="s">
        <v>47</v>
      </c>
      <c s="34" t="s">
        <v>539</v>
      </c>
      <c s="35" t="s">
        <v>47</v>
      </c>
      <c s="6" t="s">
        <v>540</v>
      </c>
      <c s="36" t="s">
        <v>77</v>
      </c>
      <c s="37">
        <v>21.6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541</v>
      </c>
    </row>
    <row r="13" spans="1:5" ht="306">
      <c r="A13" t="s">
        <v>58</v>
      </c>
      <c r="E13" s="39" t="s">
        <v>542</v>
      </c>
    </row>
    <row r="14" spans="1:16" ht="12.75">
      <c r="A14" t="s">
        <v>49</v>
      </c>
      <c s="34" t="s">
        <v>27</v>
      </c>
      <c s="34" t="s">
        <v>543</v>
      </c>
      <c s="35" t="s">
        <v>47</v>
      </c>
      <c s="6" t="s">
        <v>544</v>
      </c>
      <c s="36" t="s">
        <v>77</v>
      </c>
      <c s="37">
        <v>57.49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541</v>
      </c>
    </row>
    <row r="17" spans="1:5" ht="280.5">
      <c r="A17" t="s">
        <v>58</v>
      </c>
      <c r="E17" s="39" t="s">
        <v>545</v>
      </c>
    </row>
    <row r="18" spans="1:16" ht="25.5">
      <c r="A18" t="s">
        <v>49</v>
      </c>
      <c s="34" t="s">
        <v>26</v>
      </c>
      <c s="34" t="s">
        <v>546</v>
      </c>
      <c s="35" t="s">
        <v>47</v>
      </c>
      <c s="6" t="s">
        <v>547</v>
      </c>
      <c s="36" t="s">
        <v>62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78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80</v>
      </c>
    </row>
    <row r="22" spans="1:16" ht="12.75">
      <c r="A22" t="s">
        <v>49</v>
      </c>
      <c s="34" t="s">
        <v>70</v>
      </c>
      <c s="34" t="s">
        <v>548</v>
      </c>
      <c s="35" t="s">
        <v>47</v>
      </c>
      <c s="6" t="s">
        <v>549</v>
      </c>
      <c s="36" t="s">
        <v>62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78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12.75">
      <c r="A25" t="s">
        <v>58</v>
      </c>
      <c r="E25" s="39" t="s">
        <v>80</v>
      </c>
    </row>
    <row r="26" spans="1:16" ht="12.75">
      <c r="A26" t="s">
        <v>49</v>
      </c>
      <c s="34" t="s">
        <v>74</v>
      </c>
      <c s="34" t="s">
        <v>550</v>
      </c>
      <c s="35" t="s">
        <v>47</v>
      </c>
      <c s="6" t="s">
        <v>551</v>
      </c>
      <c s="36" t="s">
        <v>77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78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12.75">
      <c r="A29" t="s">
        <v>58</v>
      </c>
      <c r="E29" s="39" t="s">
        <v>80</v>
      </c>
    </row>
    <row r="30" spans="1:16" ht="12.75">
      <c r="A30" t="s">
        <v>49</v>
      </c>
      <c s="34" t="s">
        <v>81</v>
      </c>
      <c s="34" t="s">
        <v>552</v>
      </c>
      <c s="35" t="s">
        <v>47</v>
      </c>
      <c s="6" t="s">
        <v>553</v>
      </c>
      <c s="36" t="s">
        <v>77</v>
      </c>
      <c s="37">
        <v>23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554</v>
      </c>
    </row>
    <row r="33" spans="1:5" ht="89.25">
      <c r="A33" t="s">
        <v>58</v>
      </c>
      <c r="E33" s="39" t="s">
        <v>555</v>
      </c>
    </row>
    <row r="34" spans="1:16" ht="12.75">
      <c r="A34" t="s">
        <v>49</v>
      </c>
      <c s="34" t="s">
        <v>84</v>
      </c>
      <c s="34" t="s">
        <v>556</v>
      </c>
      <c s="35" t="s">
        <v>47</v>
      </c>
      <c s="6" t="s">
        <v>557</v>
      </c>
      <c s="36" t="s">
        <v>67</v>
      </c>
      <c s="37">
        <v>154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541</v>
      </c>
    </row>
    <row r="37" spans="1:5" ht="25.5">
      <c r="A37" t="s">
        <v>58</v>
      </c>
      <c r="E37" s="39" t="s">
        <v>558</v>
      </c>
    </row>
    <row r="38" spans="1:16" ht="12.75">
      <c r="A38" t="s">
        <v>49</v>
      </c>
      <c s="34" t="s">
        <v>88</v>
      </c>
      <c s="34" t="s">
        <v>559</v>
      </c>
      <c s="35" t="s">
        <v>47</v>
      </c>
      <c s="6" t="s">
        <v>560</v>
      </c>
      <c s="36" t="s">
        <v>67</v>
      </c>
      <c s="37">
        <v>10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541</v>
      </c>
    </row>
    <row r="41" spans="1:5" ht="25.5">
      <c r="A41" t="s">
        <v>58</v>
      </c>
      <c r="E41" s="39" t="s">
        <v>558</v>
      </c>
    </row>
    <row r="42" spans="1:16" ht="25.5">
      <c r="A42" t="s">
        <v>49</v>
      </c>
      <c s="34" t="s">
        <v>91</v>
      </c>
      <c s="34" t="s">
        <v>561</v>
      </c>
      <c s="35" t="s">
        <v>47</v>
      </c>
      <c s="6" t="s">
        <v>562</v>
      </c>
      <c s="36" t="s">
        <v>77</v>
      </c>
      <c s="37">
        <v>648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563</v>
      </c>
    </row>
    <row r="45" spans="1:5" ht="63.75">
      <c r="A45" t="s">
        <v>58</v>
      </c>
      <c r="E45" s="39" t="s">
        <v>564</v>
      </c>
    </row>
    <row r="46" spans="1:16" ht="25.5">
      <c r="A46" t="s">
        <v>49</v>
      </c>
      <c s="34" t="s">
        <v>96</v>
      </c>
      <c s="34" t="s">
        <v>565</v>
      </c>
      <c s="35" t="s">
        <v>47</v>
      </c>
      <c s="6" t="s">
        <v>566</v>
      </c>
      <c s="36" t="s">
        <v>77</v>
      </c>
      <c s="37">
        <v>216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255">
      <c r="A49" t="s">
        <v>58</v>
      </c>
      <c r="E49" s="39" t="s">
        <v>567</v>
      </c>
    </row>
    <row r="50" spans="1:16" ht="12.75">
      <c r="A50" t="s">
        <v>49</v>
      </c>
      <c s="34" t="s">
        <v>101</v>
      </c>
      <c s="34" t="s">
        <v>568</v>
      </c>
      <c s="35" t="s">
        <v>47</v>
      </c>
      <c s="6" t="s">
        <v>569</v>
      </c>
      <c s="36" t="s">
        <v>245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38.25">
      <c r="A53" t="s">
        <v>58</v>
      </c>
      <c r="E53" s="39" t="s">
        <v>570</v>
      </c>
    </row>
    <row r="54" spans="1:16" ht="12.75">
      <c r="A54" t="s">
        <v>49</v>
      </c>
      <c s="34" t="s">
        <v>105</v>
      </c>
      <c s="34" t="s">
        <v>571</v>
      </c>
      <c s="35" t="s">
        <v>47</v>
      </c>
      <c s="6" t="s">
        <v>572</v>
      </c>
      <c s="36" t="s">
        <v>99</v>
      </c>
      <c s="37">
        <v>216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89.25">
      <c r="A57" t="s">
        <v>58</v>
      </c>
      <c r="E57" s="39" t="s">
        <v>573</v>
      </c>
    </row>
    <row r="58" spans="1:16" ht="12.75">
      <c r="A58" t="s">
        <v>49</v>
      </c>
      <c s="34" t="s">
        <v>108</v>
      </c>
      <c s="34" t="s">
        <v>574</v>
      </c>
      <c s="35" t="s">
        <v>47</v>
      </c>
      <c s="6" t="s">
        <v>575</v>
      </c>
      <c s="36" t="s">
        <v>62</v>
      </c>
      <c s="37">
        <v>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554</v>
      </c>
    </row>
    <row r="61" spans="1:5" ht="51">
      <c r="A61" t="s">
        <v>58</v>
      </c>
      <c r="E61" s="39" t="s">
        <v>576</v>
      </c>
    </row>
    <row r="62" spans="1:16" ht="12.75">
      <c r="A62" t="s">
        <v>49</v>
      </c>
      <c s="34" t="s">
        <v>115</v>
      </c>
      <c s="34" t="s">
        <v>577</v>
      </c>
      <c s="35" t="s">
        <v>47</v>
      </c>
      <c s="6" t="s">
        <v>578</v>
      </c>
      <c s="36" t="s">
        <v>62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554</v>
      </c>
    </row>
    <row r="65" spans="1:5" ht="178.5">
      <c r="A65" t="s">
        <v>58</v>
      </c>
      <c r="E65" s="39" t="s">
        <v>579</v>
      </c>
    </row>
    <row r="66" spans="1:16" ht="12.75">
      <c r="A66" t="s">
        <v>49</v>
      </c>
      <c s="34" t="s">
        <v>121</v>
      </c>
      <c s="34" t="s">
        <v>580</v>
      </c>
      <c s="35" t="s">
        <v>47</v>
      </c>
      <c s="6" t="s">
        <v>581</v>
      </c>
      <c s="36" t="s">
        <v>77</v>
      </c>
      <c s="37">
        <v>79.09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102">
      <c r="A69" t="s">
        <v>58</v>
      </c>
      <c r="E69" s="39" t="s">
        <v>582</v>
      </c>
    </row>
    <row r="70" spans="1:16" ht="25.5">
      <c r="A70" t="s">
        <v>49</v>
      </c>
      <c s="34" t="s">
        <v>125</v>
      </c>
      <c s="34" t="s">
        <v>583</v>
      </c>
      <c s="35" t="s">
        <v>47</v>
      </c>
      <c s="6" t="s">
        <v>584</v>
      </c>
      <c s="36" t="s">
        <v>585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63</v>
      </c>
    </row>
    <row r="73" spans="1:5" ht="25.5">
      <c r="A73" t="s">
        <v>58</v>
      </c>
      <c r="E73" s="39" t="s">
        <v>586</v>
      </c>
    </row>
    <row r="74" spans="1:16" ht="12.75">
      <c r="A74" t="s">
        <v>49</v>
      </c>
      <c s="34" t="s">
        <v>128</v>
      </c>
      <c s="34" t="s">
        <v>587</v>
      </c>
      <c s="35" t="s">
        <v>47</v>
      </c>
      <c s="6" t="s">
        <v>588</v>
      </c>
      <c s="36" t="s">
        <v>52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2.75">
      <c r="A77" t="s">
        <v>58</v>
      </c>
      <c r="E77" s="39" t="s">
        <v>589</v>
      </c>
    </row>
    <row r="78" spans="1:16" ht="12.75">
      <c r="A78" t="s">
        <v>49</v>
      </c>
      <c s="34" t="s">
        <v>131</v>
      </c>
      <c s="34" t="s">
        <v>590</v>
      </c>
      <c s="35" t="s">
        <v>47</v>
      </c>
      <c s="6" t="s">
        <v>591</v>
      </c>
      <c s="36" t="s">
        <v>62</v>
      </c>
      <c s="37">
        <v>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78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592</v>
      </c>
    </row>
    <row r="81" spans="1:5" ht="12.75">
      <c r="A81" t="s">
        <v>58</v>
      </c>
      <c r="E81" s="39" t="s">
        <v>80</v>
      </c>
    </row>
    <row r="82" spans="1:16" ht="12.75">
      <c r="A82" t="s">
        <v>49</v>
      </c>
      <c s="34" t="s">
        <v>135</v>
      </c>
      <c s="34" t="s">
        <v>593</v>
      </c>
      <c s="35" t="s">
        <v>47</v>
      </c>
      <c s="6" t="s">
        <v>594</v>
      </c>
      <c s="36" t="s">
        <v>62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78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595</v>
      </c>
    </row>
    <row r="85" spans="1:5" ht="12.75">
      <c r="A85" t="s">
        <v>58</v>
      </c>
      <c r="E85" s="39" t="s">
        <v>80</v>
      </c>
    </row>
    <row r="86" spans="1:16" ht="12.75">
      <c r="A86" t="s">
        <v>49</v>
      </c>
      <c s="34" t="s">
        <v>138</v>
      </c>
      <c s="34" t="s">
        <v>596</v>
      </c>
      <c s="35" t="s">
        <v>47</v>
      </c>
      <c s="6" t="s">
        <v>597</v>
      </c>
      <c s="36" t="s">
        <v>99</v>
      </c>
      <c s="37">
        <v>66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63</v>
      </c>
    </row>
    <row r="89" spans="1:5" ht="114.75">
      <c r="A89" t="s">
        <v>58</v>
      </c>
      <c r="E89" s="39" t="s">
        <v>598</v>
      </c>
    </row>
    <row r="90" spans="1:16" ht="25.5">
      <c r="A90" t="s">
        <v>49</v>
      </c>
      <c s="34" t="s">
        <v>143</v>
      </c>
      <c s="34" t="s">
        <v>599</v>
      </c>
      <c s="35" t="s">
        <v>47</v>
      </c>
      <c s="6" t="s">
        <v>600</v>
      </c>
      <c s="36" t="s">
        <v>99</v>
      </c>
      <c s="37">
        <v>66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78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63</v>
      </c>
    </row>
    <row r="93" spans="1:5" ht="12.75">
      <c r="A93" t="s">
        <v>58</v>
      </c>
      <c r="E93" s="39" t="s">
        <v>80</v>
      </c>
    </row>
    <row r="94" spans="1:13" ht="12.75">
      <c r="A94" t="s">
        <v>46</v>
      </c>
      <c r="C94" s="31" t="s">
        <v>324</v>
      </c>
      <c r="E94" s="33" t="s">
        <v>325</v>
      </c>
      <c r="J94" s="32">
        <f>0</f>
      </c>
      <c s="32">
        <f>0</f>
      </c>
      <c s="32">
        <f>0+L95+L99+L103+L107+L111+L115+L119</f>
      </c>
      <c s="32">
        <f>0+M95+M99+M103+M107+M111+M115+M119</f>
      </c>
    </row>
    <row r="95" spans="1:16" ht="12.75">
      <c r="A95" t="s">
        <v>49</v>
      </c>
      <c s="34" t="s">
        <v>147</v>
      </c>
      <c s="34" t="s">
        <v>601</v>
      </c>
      <c s="35" t="s">
        <v>47</v>
      </c>
      <c s="6" t="s">
        <v>602</v>
      </c>
      <c s="36" t="s">
        <v>67</v>
      </c>
      <c s="37">
        <v>154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63</v>
      </c>
    </row>
    <row r="98" spans="1:5" ht="76.5">
      <c r="A98" t="s">
        <v>58</v>
      </c>
      <c r="E98" s="39" t="s">
        <v>603</v>
      </c>
    </row>
    <row r="99" spans="1:16" ht="12.75">
      <c r="A99" t="s">
        <v>49</v>
      </c>
      <c s="34" t="s">
        <v>151</v>
      </c>
      <c s="34" t="s">
        <v>604</v>
      </c>
      <c s="35" t="s">
        <v>47</v>
      </c>
      <c s="6" t="s">
        <v>605</v>
      </c>
      <c s="36" t="s">
        <v>77</v>
      </c>
      <c s="37">
        <v>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63</v>
      </c>
    </row>
    <row r="102" spans="1:5" ht="102">
      <c r="A102" t="s">
        <v>58</v>
      </c>
      <c r="E102" s="39" t="s">
        <v>606</v>
      </c>
    </row>
    <row r="103" spans="1:16" ht="12.75">
      <c r="A103" t="s">
        <v>49</v>
      </c>
      <c s="34" t="s">
        <v>154</v>
      </c>
      <c s="34" t="s">
        <v>607</v>
      </c>
      <c s="35" t="s">
        <v>47</v>
      </c>
      <c s="6" t="s">
        <v>608</v>
      </c>
      <c s="36" t="s">
        <v>77</v>
      </c>
      <c s="37">
        <v>75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63</v>
      </c>
    </row>
    <row r="106" spans="1:5" ht="165.75">
      <c r="A106" t="s">
        <v>58</v>
      </c>
      <c r="E106" s="39" t="s">
        <v>609</v>
      </c>
    </row>
    <row r="107" spans="1:16" ht="25.5">
      <c r="A107" t="s">
        <v>49</v>
      </c>
      <c s="34" t="s">
        <v>157</v>
      </c>
      <c s="34" t="s">
        <v>610</v>
      </c>
      <c s="35" t="s">
        <v>611</v>
      </c>
      <c s="6" t="s">
        <v>612</v>
      </c>
      <c s="36" t="s">
        <v>112</v>
      </c>
      <c s="37">
        <v>308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63</v>
      </c>
    </row>
    <row r="110" spans="1:5" ht="165.75">
      <c r="A110" t="s">
        <v>58</v>
      </c>
      <c r="E110" s="39" t="s">
        <v>113</v>
      </c>
    </row>
    <row r="111" spans="1:16" ht="25.5">
      <c r="A111" t="s">
        <v>49</v>
      </c>
      <c s="34" t="s">
        <v>160</v>
      </c>
      <c s="34" t="s">
        <v>613</v>
      </c>
      <c s="35" t="s">
        <v>614</v>
      </c>
      <c s="6" t="s">
        <v>615</v>
      </c>
      <c s="36" t="s">
        <v>112</v>
      </c>
      <c s="37">
        <v>11.3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63</v>
      </c>
    </row>
    <row r="114" spans="1:5" ht="140.25">
      <c r="A114" t="s">
        <v>58</v>
      </c>
      <c r="E114" s="39" t="s">
        <v>616</v>
      </c>
    </row>
    <row r="115" spans="1:16" ht="25.5">
      <c r="A115" t="s">
        <v>49</v>
      </c>
      <c s="34" t="s">
        <v>163</v>
      </c>
      <c s="34" t="s">
        <v>617</v>
      </c>
      <c s="35" t="s">
        <v>618</v>
      </c>
      <c s="6" t="s">
        <v>619</v>
      </c>
      <c s="36" t="s">
        <v>112</v>
      </c>
      <c s="37">
        <v>2.75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63</v>
      </c>
    </row>
    <row r="118" spans="1:5" ht="140.25">
      <c r="A118" t="s">
        <v>58</v>
      </c>
      <c r="E118" s="39" t="s">
        <v>616</v>
      </c>
    </row>
    <row r="119" spans="1:16" ht="25.5">
      <c r="A119" t="s">
        <v>49</v>
      </c>
      <c s="34" t="s">
        <v>166</v>
      </c>
      <c s="34" t="s">
        <v>620</v>
      </c>
      <c s="35" t="s">
        <v>621</v>
      </c>
      <c s="6" t="s">
        <v>622</v>
      </c>
      <c s="36" t="s">
        <v>112</v>
      </c>
      <c s="37">
        <v>13.75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63</v>
      </c>
    </row>
    <row r="122" spans="1:5" ht="165.75">
      <c r="A122" t="s">
        <v>58</v>
      </c>
      <c r="E122" s="39" t="s">
        <v>623</v>
      </c>
    </row>
    <row r="123" spans="1:13" ht="12.75">
      <c r="A123" t="s">
        <v>46</v>
      </c>
      <c r="C123" s="31" t="s">
        <v>20</v>
      </c>
      <c r="E123" s="33" t="s">
        <v>376</v>
      </c>
      <c r="J123" s="32">
        <f>0</f>
      </c>
      <c s="32">
        <f>0</f>
      </c>
      <c s="32">
        <f>0+L124+L128</f>
      </c>
      <c s="32">
        <f>0+M124+M128</f>
      </c>
    </row>
    <row r="124" spans="1:16" ht="12.75">
      <c r="A124" t="s">
        <v>49</v>
      </c>
      <c s="34" t="s">
        <v>169</v>
      </c>
      <c s="34" t="s">
        <v>403</v>
      </c>
      <c s="35" t="s">
        <v>47</v>
      </c>
      <c s="6" t="s">
        <v>404</v>
      </c>
      <c s="36" t="s">
        <v>380</v>
      </c>
      <c s="37">
        <v>112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63</v>
      </c>
    </row>
    <row r="127" spans="1:5" ht="38.25">
      <c r="A127" t="s">
        <v>58</v>
      </c>
      <c r="E127" s="39" t="s">
        <v>405</v>
      </c>
    </row>
    <row r="128" spans="1:16" ht="12.75">
      <c r="A128" t="s">
        <v>49</v>
      </c>
      <c s="34" t="s">
        <v>172</v>
      </c>
      <c s="34" t="s">
        <v>439</v>
      </c>
      <c s="35" t="s">
        <v>47</v>
      </c>
      <c s="6" t="s">
        <v>440</v>
      </c>
      <c s="36" t="s">
        <v>245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63</v>
      </c>
    </row>
    <row r="131" spans="1:5" ht="12.75">
      <c r="A131" t="s">
        <v>58</v>
      </c>
      <c r="E131" s="39" t="s">
        <v>441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624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624</v>
      </c>
      <c r="E4" s="26" t="s">
        <v>625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COUNTIFS(L8:L132,"=0",A8:A132,"P")+COUNTIFS(L8:L132,"",A8:A132,"P")+SUM(Q8:Q132)</f>
      </c>
    </row>
    <row r="8" spans="1:13" ht="12.75">
      <c r="A8" t="s">
        <v>44</v>
      </c>
      <c r="C8" s="28" t="s">
        <v>628</v>
      </c>
      <c r="E8" s="30" t="s">
        <v>627</v>
      </c>
      <c r="J8" s="29">
        <f>0+J9+J110+J119</f>
      </c>
      <c s="29">
        <f>0+K9+K110+K119</f>
      </c>
      <c s="29">
        <f>0+L9+L110+L119</f>
      </c>
      <c s="29">
        <f>0+M9+M110+M119</f>
      </c>
    </row>
    <row r="9" spans="1:13" ht="12.75">
      <c r="A9" t="s">
        <v>46</v>
      </c>
      <c r="C9" s="31" t="s">
        <v>47</v>
      </c>
      <c r="E9" s="33" t="s">
        <v>629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49</v>
      </c>
      <c s="34" t="s">
        <v>47</v>
      </c>
      <c s="34" t="s">
        <v>434</v>
      </c>
      <c s="35" t="s">
        <v>47</v>
      </c>
      <c s="6" t="s">
        <v>435</v>
      </c>
      <c s="36" t="s">
        <v>99</v>
      </c>
      <c s="37">
        <v>150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63</v>
      </c>
    </row>
    <row r="13" spans="1:5" ht="38.25">
      <c r="A13" t="s">
        <v>58</v>
      </c>
      <c r="E13" s="39" t="s">
        <v>436</v>
      </c>
    </row>
    <row r="14" spans="1:16" ht="12.75">
      <c r="A14" t="s">
        <v>49</v>
      </c>
      <c s="34" t="s">
        <v>27</v>
      </c>
      <c s="34" t="s">
        <v>630</v>
      </c>
      <c s="35" t="s">
        <v>47</v>
      </c>
      <c s="6" t="s">
        <v>631</v>
      </c>
      <c s="36" t="s">
        <v>77</v>
      </c>
      <c s="37">
        <v>139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632</v>
      </c>
    </row>
    <row r="17" spans="1:5" ht="114.75">
      <c r="A17" t="s">
        <v>58</v>
      </c>
      <c r="E17" s="39" t="s">
        <v>633</v>
      </c>
    </row>
    <row r="18" spans="1:16" ht="12.75">
      <c r="A18" t="s">
        <v>49</v>
      </c>
      <c s="34" t="s">
        <v>26</v>
      </c>
      <c s="34" t="s">
        <v>634</v>
      </c>
      <c s="35" t="s">
        <v>47</v>
      </c>
      <c s="6" t="s">
        <v>635</v>
      </c>
      <c s="36" t="s">
        <v>99</v>
      </c>
      <c s="37">
        <v>377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78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636</v>
      </c>
    </row>
    <row r="21" spans="1:5" ht="12.75">
      <c r="A21" t="s">
        <v>58</v>
      </c>
      <c r="E21" s="39" t="s">
        <v>80</v>
      </c>
    </row>
    <row r="22" spans="1:16" ht="12.75">
      <c r="A22" t="s">
        <v>49</v>
      </c>
      <c s="34" t="s">
        <v>70</v>
      </c>
      <c s="34" t="s">
        <v>637</v>
      </c>
      <c s="35" t="s">
        <v>47</v>
      </c>
      <c s="6" t="s">
        <v>638</v>
      </c>
      <c s="36" t="s">
        <v>67</v>
      </c>
      <c s="37">
        <v>69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78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636</v>
      </c>
    </row>
    <row r="25" spans="1:5" ht="12.75">
      <c r="A25" t="s">
        <v>58</v>
      </c>
      <c r="E25" s="39" t="s">
        <v>80</v>
      </c>
    </row>
    <row r="26" spans="1:16" ht="12.75">
      <c r="A26" t="s">
        <v>49</v>
      </c>
      <c s="34" t="s">
        <v>74</v>
      </c>
      <c s="34" t="s">
        <v>639</v>
      </c>
      <c s="35" t="s">
        <v>47</v>
      </c>
      <c s="6" t="s">
        <v>640</v>
      </c>
      <c s="36" t="s">
        <v>62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632</v>
      </c>
    </row>
    <row r="29" spans="1:5" ht="89.25">
      <c r="A29" t="s">
        <v>58</v>
      </c>
      <c r="E29" s="39" t="s">
        <v>641</v>
      </c>
    </row>
    <row r="30" spans="1:16" ht="25.5">
      <c r="A30" t="s">
        <v>49</v>
      </c>
      <c s="34" t="s">
        <v>81</v>
      </c>
      <c s="34" t="s">
        <v>642</v>
      </c>
      <c s="35" t="s">
        <v>47</v>
      </c>
      <c s="6" t="s">
        <v>643</v>
      </c>
      <c s="36" t="s">
        <v>77</v>
      </c>
      <c s="37">
        <v>203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632</v>
      </c>
    </row>
    <row r="33" spans="1:5" ht="25.5">
      <c r="A33" t="s">
        <v>58</v>
      </c>
      <c r="E33" s="39" t="s">
        <v>644</v>
      </c>
    </row>
    <row r="34" spans="1:16" ht="12.75">
      <c r="A34" t="s">
        <v>49</v>
      </c>
      <c s="34" t="s">
        <v>125</v>
      </c>
      <c s="34" t="s">
        <v>645</v>
      </c>
      <c s="35" t="s">
        <v>47</v>
      </c>
      <c s="6" t="s">
        <v>646</v>
      </c>
      <c s="36" t="s">
        <v>77</v>
      </c>
      <c s="37">
        <v>35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632</v>
      </c>
    </row>
    <row r="37" spans="1:5" ht="51">
      <c r="A37" t="s">
        <v>58</v>
      </c>
      <c r="E37" s="39" t="s">
        <v>647</v>
      </c>
    </row>
    <row r="38" spans="1:16" ht="12.75">
      <c r="A38" t="s">
        <v>49</v>
      </c>
      <c s="34" t="s">
        <v>128</v>
      </c>
      <c s="34" t="s">
        <v>648</v>
      </c>
      <c s="35" t="s">
        <v>47</v>
      </c>
      <c s="6" t="s">
        <v>649</v>
      </c>
      <c s="36" t="s">
        <v>67</v>
      </c>
      <c s="37">
        <v>27.5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636</v>
      </c>
    </row>
    <row r="41" spans="1:5" ht="51">
      <c r="A41" t="s">
        <v>58</v>
      </c>
      <c r="E41" s="39" t="s">
        <v>650</v>
      </c>
    </row>
    <row r="42" spans="1:16" ht="12.75">
      <c r="A42" t="s">
        <v>49</v>
      </c>
      <c s="34" t="s">
        <v>131</v>
      </c>
      <c s="34" t="s">
        <v>651</v>
      </c>
      <c s="35" t="s">
        <v>47</v>
      </c>
      <c s="6" t="s">
        <v>652</v>
      </c>
      <c s="36" t="s">
        <v>67</v>
      </c>
      <c s="37">
        <v>4.6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653</v>
      </c>
    </row>
    <row r="45" spans="1:5" ht="51">
      <c r="A45" t="s">
        <v>58</v>
      </c>
      <c r="E45" s="39" t="s">
        <v>650</v>
      </c>
    </row>
    <row r="46" spans="1:16" ht="12.75">
      <c r="A46" t="s">
        <v>49</v>
      </c>
      <c s="34" t="s">
        <v>135</v>
      </c>
      <c s="34" t="s">
        <v>654</v>
      </c>
      <c s="35" t="s">
        <v>47</v>
      </c>
      <c s="6" t="s">
        <v>655</v>
      </c>
      <c s="36" t="s">
        <v>67</v>
      </c>
      <c s="37">
        <v>275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369.75">
      <c r="A49" t="s">
        <v>58</v>
      </c>
      <c r="E49" s="39" t="s">
        <v>656</v>
      </c>
    </row>
    <row r="50" spans="1:16" ht="12.75">
      <c r="A50" t="s">
        <v>49</v>
      </c>
      <c s="34" t="s">
        <v>138</v>
      </c>
      <c s="34" t="s">
        <v>65</v>
      </c>
      <c s="35" t="s">
        <v>47</v>
      </c>
      <c s="6" t="s">
        <v>66</v>
      </c>
      <c s="36" t="s">
        <v>67</v>
      </c>
      <c s="37">
        <v>0.4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216.75">
      <c r="A53" t="s">
        <v>58</v>
      </c>
      <c r="E53" s="39" t="s">
        <v>69</v>
      </c>
    </row>
    <row r="54" spans="1:16" ht="12.75">
      <c r="A54" t="s">
        <v>49</v>
      </c>
      <c s="34" t="s">
        <v>143</v>
      </c>
      <c s="34" t="s">
        <v>92</v>
      </c>
      <c s="35" t="s">
        <v>47</v>
      </c>
      <c s="6" t="s">
        <v>93</v>
      </c>
      <c s="36" t="s">
        <v>67</v>
      </c>
      <c s="37">
        <v>50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53">
      <c r="A57" t="s">
        <v>58</v>
      </c>
      <c r="E57" s="39" t="s">
        <v>95</v>
      </c>
    </row>
    <row r="58" spans="1:16" ht="12.75">
      <c r="A58" t="s">
        <v>49</v>
      </c>
      <c s="34" t="s">
        <v>147</v>
      </c>
      <c s="34" t="s">
        <v>657</v>
      </c>
      <c s="35" t="s">
        <v>47</v>
      </c>
      <c s="6" t="s">
        <v>658</v>
      </c>
      <c s="36" t="s">
        <v>77</v>
      </c>
      <c s="37">
        <v>238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78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659</v>
      </c>
    </row>
    <row r="61" spans="1:5" ht="12.75">
      <c r="A61" t="s">
        <v>58</v>
      </c>
      <c r="E61" s="39" t="s">
        <v>80</v>
      </c>
    </row>
    <row r="62" spans="1:16" ht="12.75">
      <c r="A62" t="s">
        <v>49</v>
      </c>
      <c s="34" t="s">
        <v>151</v>
      </c>
      <c s="34" t="s">
        <v>660</v>
      </c>
      <c s="35" t="s">
        <v>47</v>
      </c>
      <c s="6" t="s">
        <v>661</v>
      </c>
      <c s="36" t="s">
        <v>67</v>
      </c>
      <c s="37">
        <v>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78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659</v>
      </c>
    </row>
    <row r="65" spans="1:5" ht="12.75">
      <c r="A65" t="s">
        <v>58</v>
      </c>
      <c r="E65" s="39" t="s">
        <v>80</v>
      </c>
    </row>
    <row r="66" spans="1:16" ht="12.75">
      <c r="A66" t="s">
        <v>49</v>
      </c>
      <c s="34" t="s">
        <v>154</v>
      </c>
      <c s="34" t="s">
        <v>662</v>
      </c>
      <c s="35" t="s">
        <v>47</v>
      </c>
      <c s="6" t="s">
        <v>663</v>
      </c>
      <c s="36" t="s">
        <v>67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664</v>
      </c>
    </row>
    <row r="69" spans="1:5" ht="63.75">
      <c r="A69" t="s">
        <v>58</v>
      </c>
      <c r="E69" s="39" t="s">
        <v>665</v>
      </c>
    </row>
    <row r="70" spans="1:16" ht="12.75">
      <c r="A70" t="s">
        <v>49</v>
      </c>
      <c s="34" t="s">
        <v>157</v>
      </c>
      <c s="34" t="s">
        <v>666</v>
      </c>
      <c s="35" t="s">
        <v>47</v>
      </c>
      <c s="6" t="s">
        <v>667</v>
      </c>
      <c s="36" t="s">
        <v>99</v>
      </c>
      <c s="37">
        <v>655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63</v>
      </c>
    </row>
    <row r="73" spans="1:5" ht="12.75">
      <c r="A73" t="s">
        <v>58</v>
      </c>
      <c r="E73" s="39" t="s">
        <v>668</v>
      </c>
    </row>
    <row r="74" spans="1:16" ht="12.75">
      <c r="A74" t="s">
        <v>49</v>
      </c>
      <c s="34" t="s">
        <v>160</v>
      </c>
      <c s="34" t="s">
        <v>669</v>
      </c>
      <c s="35" t="s">
        <v>47</v>
      </c>
      <c s="6" t="s">
        <v>670</v>
      </c>
      <c s="36" t="s">
        <v>99</v>
      </c>
      <c s="37">
        <v>267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664</v>
      </c>
    </row>
    <row r="77" spans="1:5" ht="12.75">
      <c r="A77" t="s">
        <v>58</v>
      </c>
      <c r="E77" s="39" t="s">
        <v>668</v>
      </c>
    </row>
    <row r="78" spans="1:16" ht="25.5">
      <c r="A78" t="s">
        <v>49</v>
      </c>
      <c s="34" t="s">
        <v>163</v>
      </c>
      <c s="34" t="s">
        <v>671</v>
      </c>
      <c s="35" t="s">
        <v>47</v>
      </c>
      <c s="6" t="s">
        <v>672</v>
      </c>
      <c s="36" t="s">
        <v>67</v>
      </c>
      <c s="37">
        <v>175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673</v>
      </c>
    </row>
    <row r="81" spans="1:5" ht="165.75">
      <c r="A81" t="s">
        <v>58</v>
      </c>
      <c r="E81" s="39" t="s">
        <v>674</v>
      </c>
    </row>
    <row r="82" spans="1:16" ht="25.5">
      <c r="A82" t="s">
        <v>49</v>
      </c>
      <c s="34" t="s">
        <v>166</v>
      </c>
      <c s="34" t="s">
        <v>671</v>
      </c>
      <c s="35" t="s">
        <v>101</v>
      </c>
      <c s="6" t="s">
        <v>675</v>
      </c>
      <c s="36" t="s">
        <v>67</v>
      </c>
      <c s="37">
        <v>94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673</v>
      </c>
    </row>
    <row r="85" spans="1:5" ht="153">
      <c r="A85" t="s">
        <v>58</v>
      </c>
      <c r="E85" s="39" t="s">
        <v>676</v>
      </c>
    </row>
    <row r="86" spans="1:16" ht="12.75">
      <c r="A86" t="s">
        <v>49</v>
      </c>
      <c s="34" t="s">
        <v>169</v>
      </c>
      <c s="34" t="s">
        <v>677</v>
      </c>
      <c s="35" t="s">
        <v>47</v>
      </c>
      <c s="6" t="s">
        <v>678</v>
      </c>
      <c s="36" t="s">
        <v>99</v>
      </c>
      <c s="37">
        <v>160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78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636</v>
      </c>
    </row>
    <row r="89" spans="1:5" ht="12.75">
      <c r="A89" t="s">
        <v>58</v>
      </c>
      <c r="E89" s="39" t="s">
        <v>80</v>
      </c>
    </row>
    <row r="90" spans="1:16" ht="12.75">
      <c r="A90" t="s">
        <v>49</v>
      </c>
      <c s="34" t="s">
        <v>172</v>
      </c>
      <c s="34" t="s">
        <v>679</v>
      </c>
      <c s="35" t="s">
        <v>47</v>
      </c>
      <c s="6" t="s">
        <v>680</v>
      </c>
      <c s="36" t="s">
        <v>99</v>
      </c>
      <c s="37">
        <v>1485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636</v>
      </c>
    </row>
    <row r="93" spans="1:5" ht="25.5">
      <c r="A93" t="s">
        <v>58</v>
      </c>
      <c r="E93" s="39" t="s">
        <v>681</v>
      </c>
    </row>
    <row r="94" spans="1:16" ht="12.75">
      <c r="A94" t="s">
        <v>49</v>
      </c>
      <c s="34" t="s">
        <v>175</v>
      </c>
      <c s="34" t="s">
        <v>682</v>
      </c>
      <c s="35" t="s">
        <v>47</v>
      </c>
      <c s="6" t="s">
        <v>683</v>
      </c>
      <c s="36" t="s">
        <v>99</v>
      </c>
      <c s="37">
        <v>550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78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63</v>
      </c>
    </row>
    <row r="97" spans="1:5" ht="12.75">
      <c r="A97" t="s">
        <v>58</v>
      </c>
      <c r="E97" s="39" t="s">
        <v>80</v>
      </c>
    </row>
    <row r="98" spans="1:16" ht="12.75">
      <c r="A98" t="s">
        <v>49</v>
      </c>
      <c s="34" t="s">
        <v>178</v>
      </c>
      <c s="34" t="s">
        <v>684</v>
      </c>
      <c s="35" t="s">
        <v>47</v>
      </c>
      <c s="6" t="s">
        <v>685</v>
      </c>
      <c s="36" t="s">
        <v>99</v>
      </c>
      <c s="37">
        <v>550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78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63</v>
      </c>
    </row>
    <row r="101" spans="1:5" ht="12.75">
      <c r="A101" t="s">
        <v>58</v>
      </c>
      <c r="E101" s="39" t="s">
        <v>80</v>
      </c>
    </row>
    <row r="102" spans="1:16" ht="12.75">
      <c r="A102" t="s">
        <v>49</v>
      </c>
      <c s="34" t="s">
        <v>183</v>
      </c>
      <c s="34" t="s">
        <v>686</v>
      </c>
      <c s="35" t="s">
        <v>47</v>
      </c>
      <c s="6" t="s">
        <v>687</v>
      </c>
      <c s="36" t="s">
        <v>99</v>
      </c>
      <c s="37">
        <v>550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78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63</v>
      </c>
    </row>
    <row r="105" spans="1:5" ht="12.75">
      <c r="A105" t="s">
        <v>58</v>
      </c>
      <c r="E105" s="39" t="s">
        <v>80</v>
      </c>
    </row>
    <row r="106" spans="1:16" ht="12.75">
      <c r="A106" t="s">
        <v>49</v>
      </c>
      <c s="34" t="s">
        <v>187</v>
      </c>
      <c s="34" t="s">
        <v>688</v>
      </c>
      <c s="35" t="s">
        <v>47</v>
      </c>
      <c s="6" t="s">
        <v>689</v>
      </c>
      <c s="36" t="s">
        <v>245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690</v>
      </c>
    </row>
    <row r="109" spans="1:5" ht="51">
      <c r="A109" t="s">
        <v>58</v>
      </c>
      <c r="E109" s="39" t="s">
        <v>691</v>
      </c>
    </row>
    <row r="110" spans="1:13" ht="12.75">
      <c r="A110" t="s">
        <v>46</v>
      </c>
      <c r="C110" s="31" t="s">
        <v>20</v>
      </c>
      <c r="E110" s="33" t="s">
        <v>376</v>
      </c>
      <c r="J110" s="32">
        <f>0</f>
      </c>
      <c s="32">
        <f>0</f>
      </c>
      <c s="32">
        <f>0+L111+L115</f>
      </c>
      <c s="32">
        <f>0+M111+M115</f>
      </c>
    </row>
    <row r="111" spans="1:16" ht="12.75">
      <c r="A111" t="s">
        <v>49</v>
      </c>
      <c s="34" t="s">
        <v>205</v>
      </c>
      <c s="34" t="s">
        <v>692</v>
      </c>
      <c s="35" t="s">
        <v>47</v>
      </c>
      <c s="6" t="s">
        <v>693</v>
      </c>
      <c s="36" t="s">
        <v>62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63</v>
      </c>
    </row>
    <row r="114" spans="1:5" ht="25.5">
      <c r="A114" t="s">
        <v>58</v>
      </c>
      <c r="E114" s="39" t="s">
        <v>694</v>
      </c>
    </row>
    <row r="115" spans="1:16" ht="12.75">
      <c r="A115" t="s">
        <v>49</v>
      </c>
      <c s="34" t="s">
        <v>209</v>
      </c>
      <c s="34" t="s">
        <v>403</v>
      </c>
      <c s="35" t="s">
        <v>47</v>
      </c>
      <c s="6" t="s">
        <v>404</v>
      </c>
      <c s="36" t="s">
        <v>380</v>
      </c>
      <c s="37">
        <v>128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63</v>
      </c>
    </row>
    <row r="118" spans="1:5" ht="38.25">
      <c r="A118" t="s">
        <v>58</v>
      </c>
      <c r="E118" s="39" t="s">
        <v>405</v>
      </c>
    </row>
    <row r="119" spans="1:13" ht="12.75">
      <c r="A119" t="s">
        <v>46</v>
      </c>
      <c r="C119" s="31" t="s">
        <v>695</v>
      </c>
      <c r="E119" s="33" t="s">
        <v>696</v>
      </c>
      <c r="J119" s="32">
        <f>0</f>
      </c>
      <c s="32">
        <f>0</f>
      </c>
      <c s="32">
        <f>0+L120+L124+L128+L132</f>
      </c>
      <c s="32">
        <f>0+M120+M124+M128+M132</f>
      </c>
    </row>
    <row r="120" spans="1:16" ht="25.5">
      <c r="A120" t="s">
        <v>49</v>
      </c>
      <c s="34" t="s">
        <v>191</v>
      </c>
      <c s="34" t="s">
        <v>697</v>
      </c>
      <c s="35" t="s">
        <v>47</v>
      </c>
      <c s="6" t="s">
        <v>698</v>
      </c>
      <c s="36" t="s">
        <v>67</v>
      </c>
      <c s="37">
        <v>308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63</v>
      </c>
    </row>
    <row r="123" spans="1:5" ht="127.5">
      <c r="A123" t="s">
        <v>58</v>
      </c>
      <c r="E123" s="39" t="s">
        <v>699</v>
      </c>
    </row>
    <row r="124" spans="1:16" ht="25.5">
      <c r="A124" t="s">
        <v>49</v>
      </c>
      <c s="34" t="s">
        <v>194</v>
      </c>
      <c s="34" t="s">
        <v>109</v>
      </c>
      <c s="35" t="s">
        <v>110</v>
      </c>
      <c s="6" t="s">
        <v>111</v>
      </c>
      <c s="36" t="s">
        <v>112</v>
      </c>
      <c s="37">
        <v>225.8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63</v>
      </c>
    </row>
    <row r="127" spans="1:5" ht="165.75">
      <c r="A127" t="s">
        <v>58</v>
      </c>
      <c r="E127" s="39" t="s">
        <v>113</v>
      </c>
    </row>
    <row r="128" spans="1:16" ht="25.5">
      <c r="A128" t="s">
        <v>49</v>
      </c>
      <c s="34" t="s">
        <v>198</v>
      </c>
      <c s="34" t="s">
        <v>610</v>
      </c>
      <c s="35" t="s">
        <v>611</v>
      </c>
      <c s="6" t="s">
        <v>612</v>
      </c>
      <c s="36" t="s">
        <v>112</v>
      </c>
      <c s="37">
        <v>616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63</v>
      </c>
    </row>
    <row r="131" spans="1:5" ht="165.75">
      <c r="A131" t="s">
        <v>58</v>
      </c>
      <c r="E131" s="39" t="s">
        <v>113</v>
      </c>
    </row>
    <row r="132" spans="1:16" ht="25.5">
      <c r="A132" t="s">
        <v>49</v>
      </c>
      <c s="34" t="s">
        <v>201</v>
      </c>
      <c s="34" t="s">
        <v>467</v>
      </c>
      <c s="35" t="s">
        <v>468</v>
      </c>
      <c s="6" t="s">
        <v>700</v>
      </c>
      <c s="36" t="s">
        <v>112</v>
      </c>
      <c s="37">
        <v>2.3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63</v>
      </c>
    </row>
    <row r="135" spans="1:5" ht="165.75">
      <c r="A135" t="s">
        <v>58</v>
      </c>
      <c r="E135" s="39" t="s">
        <v>623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701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701</v>
      </c>
      <c r="E4" s="26" t="s">
        <v>702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COUNTIFS(L8:L142,"=0",A8:A142,"P")+COUNTIFS(L8:L142,"",A8:A142,"P")+SUM(Q8:Q142)</f>
      </c>
    </row>
    <row r="8" spans="1:13" ht="12.75">
      <c r="A8" t="s">
        <v>44</v>
      </c>
      <c r="C8" s="28" t="s">
        <v>705</v>
      </c>
      <c r="E8" s="30" t="s">
        <v>704</v>
      </c>
      <c r="J8" s="29">
        <f>0+J9+J22+J51+J80+J101</f>
      </c>
      <c s="29">
        <f>0+K9+K22+K51+K80+K101</f>
      </c>
      <c s="29">
        <f>0+L9+L22+L51+L80+L101</f>
      </c>
      <c s="29">
        <f>0+M9+M22+M51+M80+M101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706</v>
      </c>
      <c s="35" t="s">
        <v>47</v>
      </c>
      <c s="6" t="s">
        <v>707</v>
      </c>
      <c s="36" t="s">
        <v>99</v>
      </c>
      <c s="37">
        <v>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659</v>
      </c>
    </row>
    <row r="13" spans="1:5" ht="178.5">
      <c r="A13" t="s">
        <v>58</v>
      </c>
      <c r="E13" s="39" t="s">
        <v>708</v>
      </c>
    </row>
    <row r="14" spans="1:16" ht="12.75">
      <c r="A14" t="s">
        <v>49</v>
      </c>
      <c s="34" t="s">
        <v>27</v>
      </c>
      <c s="34" t="s">
        <v>709</v>
      </c>
      <c s="35" t="s">
        <v>47</v>
      </c>
      <c s="6" t="s">
        <v>710</v>
      </c>
      <c s="36" t="s">
        <v>77</v>
      </c>
      <c s="37">
        <v>37.2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659</v>
      </c>
    </row>
    <row r="17" spans="1:5" ht="229.5">
      <c r="A17" t="s">
        <v>58</v>
      </c>
      <c r="E17" s="39" t="s">
        <v>711</v>
      </c>
    </row>
    <row r="18" spans="1:16" ht="12.75">
      <c r="A18" t="s">
        <v>49</v>
      </c>
      <c s="34" t="s">
        <v>26</v>
      </c>
      <c s="34" t="s">
        <v>712</v>
      </c>
      <c s="35" t="s">
        <v>47</v>
      </c>
      <c s="6" t="s">
        <v>713</v>
      </c>
      <c s="36" t="s">
        <v>77</v>
      </c>
      <c s="37">
        <v>37.2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714</v>
      </c>
    </row>
    <row r="21" spans="1:5" ht="204">
      <c r="A21" t="s">
        <v>58</v>
      </c>
      <c r="E21" s="39" t="s">
        <v>715</v>
      </c>
    </row>
    <row r="22" spans="1:13" ht="12.75">
      <c r="A22" t="s">
        <v>46</v>
      </c>
      <c r="C22" s="31" t="s">
        <v>27</v>
      </c>
      <c r="E22" s="33" t="s">
        <v>716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12.75">
      <c r="A23" t="s">
        <v>49</v>
      </c>
      <c s="34" t="s">
        <v>70</v>
      </c>
      <c s="34" t="s">
        <v>717</v>
      </c>
      <c s="35" t="s">
        <v>47</v>
      </c>
      <c s="6" t="s">
        <v>718</v>
      </c>
      <c s="36" t="s">
        <v>67</v>
      </c>
      <c s="37">
        <v>17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714</v>
      </c>
    </row>
    <row r="26" spans="1:5" ht="38.25">
      <c r="A26" t="s">
        <v>58</v>
      </c>
      <c r="E26" s="39" t="s">
        <v>719</v>
      </c>
    </row>
    <row r="27" spans="1:16" ht="12.75">
      <c r="A27" t="s">
        <v>49</v>
      </c>
      <c s="34" t="s">
        <v>74</v>
      </c>
      <c s="34" t="s">
        <v>720</v>
      </c>
      <c s="35" t="s">
        <v>47</v>
      </c>
      <c s="6" t="s">
        <v>721</v>
      </c>
      <c s="36" t="s">
        <v>67</v>
      </c>
      <c s="37">
        <v>4.3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714</v>
      </c>
    </row>
    <row r="30" spans="1:5" ht="51">
      <c r="A30" t="s">
        <v>58</v>
      </c>
      <c r="E30" s="39" t="s">
        <v>722</v>
      </c>
    </row>
    <row r="31" spans="1:16" ht="12.75">
      <c r="A31" t="s">
        <v>49</v>
      </c>
      <c s="34" t="s">
        <v>81</v>
      </c>
      <c s="34" t="s">
        <v>723</v>
      </c>
      <c s="35" t="s">
        <v>47</v>
      </c>
      <c s="6" t="s">
        <v>724</v>
      </c>
      <c s="36" t="s">
        <v>67</v>
      </c>
      <c s="37">
        <v>5.4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714</v>
      </c>
    </row>
    <row r="34" spans="1:5" ht="51">
      <c r="A34" t="s">
        <v>58</v>
      </c>
      <c r="E34" s="39" t="s">
        <v>722</v>
      </c>
    </row>
    <row r="35" spans="1:16" ht="12.75">
      <c r="A35" t="s">
        <v>49</v>
      </c>
      <c s="34" t="s">
        <v>84</v>
      </c>
      <c s="34" t="s">
        <v>725</v>
      </c>
      <c s="35" t="s">
        <v>47</v>
      </c>
      <c s="6" t="s">
        <v>726</v>
      </c>
      <c s="36" t="s">
        <v>67</v>
      </c>
      <c s="37">
        <v>6.5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714</v>
      </c>
    </row>
    <row r="38" spans="1:5" ht="51">
      <c r="A38" t="s">
        <v>58</v>
      </c>
      <c r="E38" s="39" t="s">
        <v>722</v>
      </c>
    </row>
    <row r="39" spans="1:16" ht="12.75">
      <c r="A39" t="s">
        <v>49</v>
      </c>
      <c s="34" t="s">
        <v>88</v>
      </c>
      <c s="34" t="s">
        <v>727</v>
      </c>
      <c s="35" t="s">
        <v>47</v>
      </c>
      <c s="6" t="s">
        <v>728</v>
      </c>
      <c s="36" t="s">
        <v>99</v>
      </c>
      <c s="37">
        <v>260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78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714</v>
      </c>
    </row>
    <row r="42" spans="1:5" ht="12.75">
      <c r="A42" t="s">
        <v>58</v>
      </c>
      <c r="E42" s="39" t="s">
        <v>80</v>
      </c>
    </row>
    <row r="43" spans="1:16" ht="12.75">
      <c r="A43" t="s">
        <v>49</v>
      </c>
      <c s="34" t="s">
        <v>91</v>
      </c>
      <c s="34" t="s">
        <v>729</v>
      </c>
      <c s="35" t="s">
        <v>47</v>
      </c>
      <c s="6" t="s">
        <v>730</v>
      </c>
      <c s="36" t="s">
        <v>77</v>
      </c>
      <c s="37">
        <v>46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659</v>
      </c>
    </row>
    <row r="46" spans="1:5" ht="25.5">
      <c r="A46" t="s">
        <v>58</v>
      </c>
      <c r="E46" s="39" t="s">
        <v>731</v>
      </c>
    </row>
    <row r="47" spans="1:16" ht="12.75">
      <c r="A47" t="s">
        <v>49</v>
      </c>
      <c s="34" t="s">
        <v>96</v>
      </c>
      <c s="34" t="s">
        <v>732</v>
      </c>
      <c s="35" t="s">
        <v>47</v>
      </c>
      <c s="6" t="s">
        <v>733</v>
      </c>
      <c s="36" t="s">
        <v>99</v>
      </c>
      <c s="37">
        <v>350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63</v>
      </c>
    </row>
    <row r="50" spans="1:5" ht="25.5">
      <c r="A50" t="s">
        <v>58</v>
      </c>
      <c r="E50" s="39" t="s">
        <v>734</v>
      </c>
    </row>
    <row r="51" spans="1:13" ht="12.75">
      <c r="A51" t="s">
        <v>46</v>
      </c>
      <c r="C51" s="31" t="s">
        <v>324</v>
      </c>
      <c r="E51" s="33" t="s">
        <v>325</v>
      </c>
      <c r="J51" s="32">
        <f>0</f>
      </c>
      <c s="32">
        <f>0</f>
      </c>
      <c s="32">
        <f>0+L52+L56+L60+L64+L68+L72+L76</f>
      </c>
      <c s="32">
        <f>0+M52+M56+M60+M64+M68+M72+M76</f>
      </c>
    </row>
    <row r="52" spans="1:16" ht="12.75">
      <c r="A52" t="s">
        <v>49</v>
      </c>
      <c s="34" t="s">
        <v>147</v>
      </c>
      <c s="34" t="s">
        <v>735</v>
      </c>
      <c s="35" t="s">
        <v>47</v>
      </c>
      <c s="6" t="s">
        <v>736</v>
      </c>
      <c s="36" t="s">
        <v>67</v>
      </c>
      <c s="37">
        <v>42.45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63</v>
      </c>
    </row>
    <row r="55" spans="1:5" ht="38.25">
      <c r="A55" t="s">
        <v>58</v>
      </c>
      <c r="E55" s="39" t="s">
        <v>737</v>
      </c>
    </row>
    <row r="56" spans="1:16" ht="12.75">
      <c r="A56" t="s">
        <v>49</v>
      </c>
      <c s="34" t="s">
        <v>151</v>
      </c>
      <c s="34" t="s">
        <v>738</v>
      </c>
      <c s="35" t="s">
        <v>47</v>
      </c>
      <c s="6" t="s">
        <v>739</v>
      </c>
      <c s="36" t="s">
        <v>67</v>
      </c>
      <c s="37">
        <v>25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63</v>
      </c>
    </row>
    <row r="59" spans="1:5" ht="38.25">
      <c r="A59" t="s">
        <v>58</v>
      </c>
      <c r="E59" s="39" t="s">
        <v>740</v>
      </c>
    </row>
    <row r="60" spans="1:16" ht="12.75">
      <c r="A60" t="s">
        <v>49</v>
      </c>
      <c s="34" t="s">
        <v>154</v>
      </c>
      <c s="34" t="s">
        <v>741</v>
      </c>
      <c s="35" t="s">
        <v>47</v>
      </c>
      <c s="6" t="s">
        <v>742</v>
      </c>
      <c s="36" t="s">
        <v>67</v>
      </c>
      <c s="37">
        <v>0.9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63</v>
      </c>
    </row>
    <row r="63" spans="1:5" ht="63.75">
      <c r="A63" t="s">
        <v>58</v>
      </c>
      <c r="E63" s="39" t="s">
        <v>743</v>
      </c>
    </row>
    <row r="64" spans="1:16" ht="12.75">
      <c r="A64" t="s">
        <v>49</v>
      </c>
      <c s="34" t="s">
        <v>157</v>
      </c>
      <c s="34" t="s">
        <v>744</v>
      </c>
      <c s="35" t="s">
        <v>47</v>
      </c>
      <c s="6" t="s">
        <v>745</v>
      </c>
      <c s="36" t="s">
        <v>77</v>
      </c>
      <c s="37">
        <v>48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63</v>
      </c>
    </row>
    <row r="67" spans="1:5" ht="63.75">
      <c r="A67" t="s">
        <v>58</v>
      </c>
      <c r="E67" s="39" t="s">
        <v>743</v>
      </c>
    </row>
    <row r="68" spans="1:16" ht="25.5">
      <c r="A68" t="s">
        <v>49</v>
      </c>
      <c s="34" t="s">
        <v>160</v>
      </c>
      <c s="34" t="s">
        <v>746</v>
      </c>
      <c s="35" t="s">
        <v>747</v>
      </c>
      <c s="6" t="s">
        <v>748</v>
      </c>
      <c s="36" t="s">
        <v>112</v>
      </c>
      <c s="37">
        <v>84.9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63</v>
      </c>
    </row>
    <row r="71" spans="1:5" ht="165.75">
      <c r="A71" t="s">
        <v>58</v>
      </c>
      <c r="E71" s="39" t="s">
        <v>113</v>
      </c>
    </row>
    <row r="72" spans="1:16" ht="25.5">
      <c r="A72" t="s">
        <v>49</v>
      </c>
      <c s="34" t="s">
        <v>163</v>
      </c>
      <c s="34" t="s">
        <v>749</v>
      </c>
      <c s="35" t="s">
        <v>750</v>
      </c>
      <c s="6" t="s">
        <v>751</v>
      </c>
      <c s="36" t="s">
        <v>112</v>
      </c>
      <c s="37">
        <v>56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63</v>
      </c>
    </row>
    <row r="75" spans="1:5" ht="165.75">
      <c r="A75" t="s">
        <v>58</v>
      </c>
      <c r="E75" s="39" t="s">
        <v>623</v>
      </c>
    </row>
    <row r="76" spans="1:16" ht="25.5">
      <c r="A76" t="s">
        <v>49</v>
      </c>
      <c s="34" t="s">
        <v>166</v>
      </c>
      <c s="34" t="s">
        <v>369</v>
      </c>
      <c s="35" t="s">
        <v>370</v>
      </c>
      <c s="6" t="s">
        <v>371</v>
      </c>
      <c s="36" t="s">
        <v>112</v>
      </c>
      <c s="37">
        <v>6.3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63</v>
      </c>
    </row>
    <row r="79" spans="1:5" ht="165.75">
      <c r="A79" t="s">
        <v>58</v>
      </c>
      <c r="E79" s="39" t="s">
        <v>623</v>
      </c>
    </row>
    <row r="80" spans="1:13" ht="12.75">
      <c r="A80" t="s">
        <v>46</v>
      </c>
      <c r="C80" s="31" t="s">
        <v>20</v>
      </c>
      <c r="E80" s="33" t="s">
        <v>376</v>
      </c>
      <c r="J80" s="32">
        <f>0</f>
      </c>
      <c s="32">
        <f>0</f>
      </c>
      <c s="32">
        <f>0+L81+L85+L89+L93+L97</f>
      </c>
      <c s="32">
        <f>0+M81+M85+M89+M93+M97</f>
      </c>
    </row>
    <row r="81" spans="1:16" ht="12.75">
      <c r="A81" t="s">
        <v>49</v>
      </c>
      <c s="34" t="s">
        <v>169</v>
      </c>
      <c s="34" t="s">
        <v>692</v>
      </c>
      <c s="35" t="s">
        <v>47</v>
      </c>
      <c s="6" t="s">
        <v>693</v>
      </c>
      <c s="36" t="s">
        <v>62</v>
      </c>
      <c s="37">
        <v>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63</v>
      </c>
    </row>
    <row r="84" spans="1:5" ht="25.5">
      <c r="A84" t="s">
        <v>58</v>
      </c>
      <c r="E84" s="39" t="s">
        <v>694</v>
      </c>
    </row>
    <row r="85" spans="1:16" ht="12.75">
      <c r="A85" t="s">
        <v>49</v>
      </c>
      <c s="34" t="s">
        <v>172</v>
      </c>
      <c s="34" t="s">
        <v>752</v>
      </c>
      <c s="35" t="s">
        <v>47</v>
      </c>
      <c s="6" t="s">
        <v>753</v>
      </c>
      <c s="36" t="s">
        <v>245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63</v>
      </c>
    </row>
    <row r="88" spans="1:5" ht="12.75">
      <c r="A88" t="s">
        <v>58</v>
      </c>
      <c r="E88" s="39" t="s">
        <v>754</v>
      </c>
    </row>
    <row r="89" spans="1:16" ht="12.75">
      <c r="A89" t="s">
        <v>49</v>
      </c>
      <c s="34" t="s">
        <v>175</v>
      </c>
      <c s="34" t="s">
        <v>407</v>
      </c>
      <c s="35" t="s">
        <v>47</v>
      </c>
      <c s="6" t="s">
        <v>755</v>
      </c>
      <c s="36" t="s">
        <v>380</v>
      </c>
      <c s="37">
        <v>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63</v>
      </c>
    </row>
    <row r="92" spans="1:5" ht="12.75">
      <c r="A92" t="s">
        <v>58</v>
      </c>
      <c r="E92" s="39" t="s">
        <v>756</v>
      </c>
    </row>
    <row r="93" spans="1:16" ht="12.75">
      <c r="A93" t="s">
        <v>49</v>
      </c>
      <c s="34" t="s">
        <v>178</v>
      </c>
      <c s="34" t="s">
        <v>403</v>
      </c>
      <c s="35" t="s">
        <v>47</v>
      </c>
      <c s="6" t="s">
        <v>404</v>
      </c>
      <c s="36" t="s">
        <v>380</v>
      </c>
      <c s="37">
        <v>96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55</v>
      </c>
    </row>
    <row r="95" spans="1:5" ht="12.75">
      <c r="A95" s="35" t="s">
        <v>56</v>
      </c>
      <c r="E95" s="40" t="s">
        <v>63</v>
      </c>
    </row>
    <row r="96" spans="1:5" ht="38.25">
      <c r="A96" t="s">
        <v>58</v>
      </c>
      <c r="E96" s="39" t="s">
        <v>757</v>
      </c>
    </row>
    <row r="97" spans="1:16" ht="12.75">
      <c r="A97" t="s">
        <v>49</v>
      </c>
      <c s="34" t="s">
        <v>183</v>
      </c>
      <c s="34" t="s">
        <v>394</v>
      </c>
      <c s="35" t="s">
        <v>47</v>
      </c>
      <c s="6" t="s">
        <v>395</v>
      </c>
      <c s="36" t="s">
        <v>380</v>
      </c>
      <c s="37">
        <v>36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78</v>
      </c>
      <c>
        <f>(M97*21)/100</f>
      </c>
      <c t="s">
        <v>27</v>
      </c>
    </row>
    <row r="98" spans="1:5" ht="12.75">
      <c r="A98" s="35" t="s">
        <v>54</v>
      </c>
      <c r="E98" s="39" t="s">
        <v>55</v>
      </c>
    </row>
    <row r="99" spans="1:5" ht="12.75">
      <c r="A99" s="35" t="s">
        <v>56</v>
      </c>
      <c r="E99" s="40" t="s">
        <v>63</v>
      </c>
    </row>
    <row r="100" spans="1:5" ht="12.75">
      <c r="A100" t="s">
        <v>58</v>
      </c>
      <c r="E100" s="39" t="s">
        <v>80</v>
      </c>
    </row>
    <row r="101" spans="1:13" ht="12.75">
      <c r="A101" t="s">
        <v>46</v>
      </c>
      <c r="C101" s="31" t="s">
        <v>695</v>
      </c>
      <c r="E101" s="33" t="s">
        <v>758</v>
      </c>
      <c r="J101" s="32">
        <f>0</f>
      </c>
      <c s="32">
        <f>0</f>
      </c>
      <c s="32">
        <f>0+L102+L106+L110+L114+L118+L122+L126+L130+L134+L138+L142</f>
      </c>
      <c s="32">
        <f>0+M102+M106+M110+M114+M118+M122+M126+M130+M134+M138+M142</f>
      </c>
    </row>
    <row r="102" spans="1:16" ht="12.75">
      <c r="A102" t="s">
        <v>49</v>
      </c>
      <c s="34" t="s">
        <v>101</v>
      </c>
      <c s="34" t="s">
        <v>759</v>
      </c>
      <c s="35" t="s">
        <v>47</v>
      </c>
      <c s="6" t="s">
        <v>760</v>
      </c>
      <c s="36" t="s">
        <v>77</v>
      </c>
      <c s="37">
        <v>34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664</v>
      </c>
    </row>
    <row r="105" spans="1:5" ht="25.5">
      <c r="A105" t="s">
        <v>58</v>
      </c>
      <c r="E105" s="39" t="s">
        <v>761</v>
      </c>
    </row>
    <row r="106" spans="1:16" ht="12.75">
      <c r="A106" t="s">
        <v>49</v>
      </c>
      <c s="34" t="s">
        <v>105</v>
      </c>
      <c s="34" t="s">
        <v>762</v>
      </c>
      <c s="35" t="s">
        <v>47</v>
      </c>
      <c s="6" t="s">
        <v>763</v>
      </c>
      <c s="36" t="s">
        <v>77</v>
      </c>
      <c s="37">
        <v>16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664</v>
      </c>
    </row>
    <row r="109" spans="1:5" ht="25.5">
      <c r="A109" t="s">
        <v>58</v>
      </c>
      <c r="E109" s="39" t="s">
        <v>761</v>
      </c>
    </row>
    <row r="110" spans="1:16" ht="12.75">
      <c r="A110" t="s">
        <v>49</v>
      </c>
      <c s="34" t="s">
        <v>108</v>
      </c>
      <c s="34" t="s">
        <v>764</v>
      </c>
      <c s="35" t="s">
        <v>47</v>
      </c>
      <c s="6" t="s">
        <v>765</v>
      </c>
      <c s="36" t="s">
        <v>99</v>
      </c>
      <c s="37">
        <v>40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78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664</v>
      </c>
    </row>
    <row r="113" spans="1:5" ht="12.75">
      <c r="A113" t="s">
        <v>58</v>
      </c>
      <c r="E113" s="39" t="s">
        <v>80</v>
      </c>
    </row>
    <row r="114" spans="1:16" ht="25.5">
      <c r="A114" t="s">
        <v>49</v>
      </c>
      <c s="34" t="s">
        <v>115</v>
      </c>
      <c s="34" t="s">
        <v>766</v>
      </c>
      <c s="35" t="s">
        <v>47</v>
      </c>
      <c s="6" t="s">
        <v>767</v>
      </c>
      <c s="36" t="s">
        <v>99</v>
      </c>
      <c s="37">
        <v>10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78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664</v>
      </c>
    </row>
    <row r="117" spans="1:5" ht="12.75">
      <c r="A117" t="s">
        <v>58</v>
      </c>
      <c r="E117" s="39" t="s">
        <v>80</v>
      </c>
    </row>
    <row r="118" spans="1:16" ht="12.75">
      <c r="A118" t="s">
        <v>49</v>
      </c>
      <c s="34" t="s">
        <v>121</v>
      </c>
      <c s="34" t="s">
        <v>768</v>
      </c>
      <c s="35" t="s">
        <v>47</v>
      </c>
      <c s="6" t="s">
        <v>769</v>
      </c>
      <c s="36" t="s">
        <v>99</v>
      </c>
      <c s="37">
        <v>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664</v>
      </c>
    </row>
    <row r="121" spans="1:5" ht="51">
      <c r="A121" t="s">
        <v>58</v>
      </c>
      <c r="E121" s="39" t="s">
        <v>770</v>
      </c>
    </row>
    <row r="122" spans="1:16" ht="12.75">
      <c r="A122" t="s">
        <v>49</v>
      </c>
      <c s="34" t="s">
        <v>125</v>
      </c>
      <c s="34" t="s">
        <v>648</v>
      </c>
      <c s="35" t="s">
        <v>47</v>
      </c>
      <c s="6" t="s">
        <v>649</v>
      </c>
      <c s="36" t="s">
        <v>67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63</v>
      </c>
    </row>
    <row r="125" spans="1:5" ht="51">
      <c r="A125" t="s">
        <v>58</v>
      </c>
      <c r="E125" s="39" t="s">
        <v>650</v>
      </c>
    </row>
    <row r="126" spans="1:16" ht="12.75">
      <c r="A126" t="s">
        <v>49</v>
      </c>
      <c s="34" t="s">
        <v>128</v>
      </c>
      <c s="34" t="s">
        <v>666</v>
      </c>
      <c s="35" t="s">
        <v>47</v>
      </c>
      <c s="6" t="s">
        <v>667</v>
      </c>
      <c s="36" t="s">
        <v>99</v>
      </c>
      <c s="37">
        <v>60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63</v>
      </c>
    </row>
    <row r="129" spans="1:5" ht="12.75">
      <c r="A129" t="s">
        <v>58</v>
      </c>
      <c r="E129" s="39" t="s">
        <v>668</v>
      </c>
    </row>
    <row r="130" spans="1:16" ht="12.75">
      <c r="A130" t="s">
        <v>49</v>
      </c>
      <c s="34" t="s">
        <v>131</v>
      </c>
      <c s="34" t="s">
        <v>684</v>
      </c>
      <c s="35" t="s">
        <v>47</v>
      </c>
      <c s="6" t="s">
        <v>685</v>
      </c>
      <c s="36" t="s">
        <v>99</v>
      </c>
      <c s="37">
        <v>60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78</v>
      </c>
      <c>
        <f>(M130*21)/100</f>
      </c>
      <c t="s">
        <v>27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63</v>
      </c>
    </row>
    <row r="133" spans="1:5" ht="12.75">
      <c r="A133" t="s">
        <v>58</v>
      </c>
      <c r="E133" s="39" t="s">
        <v>80</v>
      </c>
    </row>
    <row r="134" spans="1:16" ht="12.75">
      <c r="A134" t="s">
        <v>49</v>
      </c>
      <c s="34" t="s">
        <v>135</v>
      </c>
      <c s="34" t="s">
        <v>686</v>
      </c>
      <c s="35" t="s">
        <v>47</v>
      </c>
      <c s="6" t="s">
        <v>687</v>
      </c>
      <c s="36" t="s">
        <v>99</v>
      </c>
      <c s="37">
        <v>60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78</v>
      </c>
      <c>
        <f>(M134*21)/100</f>
      </c>
      <c t="s">
        <v>27</v>
      </c>
    </row>
    <row r="135" spans="1:5" ht="12.75">
      <c r="A135" s="35" t="s">
        <v>54</v>
      </c>
      <c r="E135" s="39" t="s">
        <v>55</v>
      </c>
    </row>
    <row r="136" spans="1:5" ht="12.75">
      <c r="A136" s="35" t="s">
        <v>56</v>
      </c>
      <c r="E136" s="40" t="s">
        <v>63</v>
      </c>
    </row>
    <row r="137" spans="1:5" ht="12.75">
      <c r="A137" t="s">
        <v>58</v>
      </c>
      <c r="E137" s="39" t="s">
        <v>80</v>
      </c>
    </row>
    <row r="138" spans="1:16" ht="25.5">
      <c r="A138" t="s">
        <v>49</v>
      </c>
      <c s="34" t="s">
        <v>138</v>
      </c>
      <c s="34" t="s">
        <v>771</v>
      </c>
      <c s="35" t="s">
        <v>47</v>
      </c>
      <c s="6" t="s">
        <v>772</v>
      </c>
      <c s="36" t="s">
        <v>245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55</v>
      </c>
    </row>
    <row r="140" spans="1:5" ht="12.75">
      <c r="A140" s="35" t="s">
        <v>56</v>
      </c>
      <c r="E140" s="40" t="s">
        <v>664</v>
      </c>
    </row>
    <row r="141" spans="1:5" ht="25.5">
      <c r="A141" t="s">
        <v>58</v>
      </c>
      <c r="E141" s="39" t="s">
        <v>773</v>
      </c>
    </row>
    <row r="142" spans="1:16" ht="12.75">
      <c r="A142" t="s">
        <v>49</v>
      </c>
      <c s="34" t="s">
        <v>143</v>
      </c>
      <c s="34" t="s">
        <v>774</v>
      </c>
      <c s="35" t="s">
        <v>47</v>
      </c>
      <c s="6" t="s">
        <v>775</v>
      </c>
      <c s="36" t="s">
        <v>77</v>
      </c>
      <c s="37">
        <v>46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78</v>
      </c>
      <c>
        <f>(M142*21)/100</f>
      </c>
      <c t="s">
        <v>27</v>
      </c>
    </row>
    <row r="143" spans="1:5" ht="12.75">
      <c r="A143" s="35" t="s">
        <v>54</v>
      </c>
      <c r="E143" s="39" t="s">
        <v>55</v>
      </c>
    </row>
    <row r="144" spans="1:5" ht="12.75">
      <c r="A144" s="35" t="s">
        <v>56</v>
      </c>
      <c r="E144" s="40" t="s">
        <v>664</v>
      </c>
    </row>
    <row r="145" spans="1:5" ht="12.75">
      <c r="A145" t="s">
        <v>58</v>
      </c>
      <c r="E145" s="39" t="s">
        <v>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776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776</v>
      </c>
      <c r="E4" s="26" t="s">
        <v>777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COUNTIFS(L8:L156,"=0",A8:A156,"P")+COUNTIFS(L8:L156,"",A8:A156,"P")+SUM(Q8:Q156)</f>
      </c>
    </row>
    <row r="8" spans="1:13" ht="12.75">
      <c r="A8" t="s">
        <v>44</v>
      </c>
      <c r="C8" s="28" t="s">
        <v>780</v>
      </c>
      <c r="E8" s="30" t="s">
        <v>779</v>
      </c>
      <c r="J8" s="29">
        <f>0+J9+J58+J143</f>
      </c>
      <c s="29">
        <f>0+K9+K58+K143</f>
      </c>
      <c s="29">
        <f>0+L9+L58+L143</f>
      </c>
      <c s="29">
        <f>0+M9+M58+M143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714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0.8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216.75">
      <c r="A21" t="s">
        <v>58</v>
      </c>
      <c r="E21" s="39" t="s">
        <v>69</v>
      </c>
    </row>
    <row r="22" spans="1:16" ht="12.75">
      <c r="A22" t="s">
        <v>49</v>
      </c>
      <c s="34" t="s">
        <v>70</v>
      </c>
      <c s="34" t="s">
        <v>71</v>
      </c>
      <c s="35" t="s">
        <v>47</v>
      </c>
      <c s="6" t="s">
        <v>72</v>
      </c>
      <c s="36" t="s">
        <v>67</v>
      </c>
      <c s="37">
        <v>3.64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781</v>
      </c>
    </row>
    <row r="25" spans="1:5" ht="216.75">
      <c r="A25" t="s">
        <v>58</v>
      </c>
      <c r="E25" s="39" t="s">
        <v>69</v>
      </c>
    </row>
    <row r="26" spans="1:16" ht="12.75">
      <c r="A26" t="s">
        <v>49</v>
      </c>
      <c s="34" t="s">
        <v>74</v>
      </c>
      <c s="34" t="s">
        <v>75</v>
      </c>
      <c s="35" t="s">
        <v>47</v>
      </c>
      <c s="6" t="s">
        <v>76</v>
      </c>
      <c s="36" t="s">
        <v>77</v>
      </c>
      <c s="37">
        <v>27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78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714</v>
      </c>
    </row>
    <row r="29" spans="1:5" ht="12.75">
      <c r="A29" t="s">
        <v>58</v>
      </c>
      <c r="E29" s="39" t="s">
        <v>80</v>
      </c>
    </row>
    <row r="30" spans="1:16" ht="25.5">
      <c r="A30" t="s">
        <v>49</v>
      </c>
      <c s="34" t="s">
        <v>81</v>
      </c>
      <c s="34" t="s">
        <v>85</v>
      </c>
      <c s="35" t="s">
        <v>47</v>
      </c>
      <c s="6" t="s">
        <v>86</v>
      </c>
      <c s="36" t="s">
        <v>77</v>
      </c>
      <c s="37">
        <v>13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63</v>
      </c>
    </row>
    <row r="33" spans="1:5" ht="25.5">
      <c r="A33" t="s">
        <v>58</v>
      </c>
      <c r="E33" s="39" t="s">
        <v>87</v>
      </c>
    </row>
    <row r="34" spans="1:16" ht="12.75">
      <c r="A34" t="s">
        <v>49</v>
      </c>
      <c s="34" t="s">
        <v>84</v>
      </c>
      <c s="34" t="s">
        <v>89</v>
      </c>
      <c s="35" t="s">
        <v>47</v>
      </c>
      <c s="6" t="s">
        <v>90</v>
      </c>
      <c s="36" t="s">
        <v>77</v>
      </c>
      <c s="37">
        <v>13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78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63</v>
      </c>
    </row>
    <row r="37" spans="1:5" ht="12.75">
      <c r="A37" t="s">
        <v>58</v>
      </c>
      <c r="E37" s="39" t="s">
        <v>80</v>
      </c>
    </row>
    <row r="38" spans="1:16" ht="12.75">
      <c r="A38" t="s">
        <v>49</v>
      </c>
      <c s="34" t="s">
        <v>88</v>
      </c>
      <c s="34" t="s">
        <v>92</v>
      </c>
      <c s="35" t="s">
        <v>47</v>
      </c>
      <c s="6" t="s">
        <v>93</v>
      </c>
      <c s="36" t="s">
        <v>67</v>
      </c>
      <c s="37">
        <v>0.455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782</v>
      </c>
    </row>
    <row r="41" spans="1:5" ht="153">
      <c r="A41" t="s">
        <v>58</v>
      </c>
      <c r="E41" s="39" t="s">
        <v>95</v>
      </c>
    </row>
    <row r="42" spans="1:16" ht="12.75">
      <c r="A42" t="s">
        <v>49</v>
      </c>
      <c s="34" t="s">
        <v>91</v>
      </c>
      <c s="34" t="s">
        <v>97</v>
      </c>
      <c s="35" t="s">
        <v>47</v>
      </c>
      <c s="6" t="s">
        <v>98</v>
      </c>
      <c s="36" t="s">
        <v>99</v>
      </c>
      <c s="37">
        <v>4.55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78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783</v>
      </c>
    </row>
    <row r="45" spans="1:5" ht="12.75">
      <c r="A45" t="s">
        <v>58</v>
      </c>
      <c r="E45" s="39" t="s">
        <v>80</v>
      </c>
    </row>
    <row r="46" spans="1:16" ht="12.75">
      <c r="A46" t="s">
        <v>49</v>
      </c>
      <c s="34" t="s">
        <v>96</v>
      </c>
      <c s="34" t="s">
        <v>784</v>
      </c>
      <c s="35" t="s">
        <v>47</v>
      </c>
      <c s="6" t="s">
        <v>785</v>
      </c>
      <c s="36" t="s">
        <v>77</v>
      </c>
      <c s="37">
        <v>30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78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12.75">
      <c r="A49" t="s">
        <v>58</v>
      </c>
      <c r="E49" s="39" t="s">
        <v>80</v>
      </c>
    </row>
    <row r="50" spans="1:16" ht="12.75">
      <c r="A50" t="s">
        <v>49</v>
      </c>
      <c s="34" t="s">
        <v>101</v>
      </c>
      <c s="34" t="s">
        <v>106</v>
      </c>
      <c s="35" t="s">
        <v>47</v>
      </c>
      <c s="6" t="s">
        <v>107</v>
      </c>
      <c s="36" t="s">
        <v>62</v>
      </c>
      <c s="37">
        <v>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78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12.75">
      <c r="A53" t="s">
        <v>58</v>
      </c>
      <c r="E53" s="39" t="s">
        <v>80</v>
      </c>
    </row>
    <row r="54" spans="1:16" ht="25.5">
      <c r="A54" t="s">
        <v>49</v>
      </c>
      <c s="34" t="s">
        <v>105</v>
      </c>
      <c s="34" t="s">
        <v>109</v>
      </c>
      <c s="35" t="s">
        <v>110</v>
      </c>
      <c s="6" t="s">
        <v>111</v>
      </c>
      <c s="36" t="s">
        <v>112</v>
      </c>
      <c s="37">
        <v>2.51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65.75">
      <c r="A57" t="s">
        <v>58</v>
      </c>
      <c r="E57" s="39" t="s">
        <v>113</v>
      </c>
    </row>
    <row r="58" spans="1:13" ht="12.75">
      <c r="A58" t="s">
        <v>46</v>
      </c>
      <c r="C58" s="31" t="s">
        <v>27</v>
      </c>
      <c r="E58" s="33" t="s">
        <v>786</v>
      </c>
      <c r="J58" s="32">
        <f>0</f>
      </c>
      <c s="32">
        <f>0</f>
      </c>
      <c s="32">
        <f>0+L59+L63+L67+L71+L75+L79+L83+L87+L91+L95+L99+L103+L107+L111+L115+L119+L123+L127+L131+L135+L139</f>
      </c>
      <c s="32">
        <f>0+M59+M63+M67+M71+M75+M79+M83+M87+M91+M95+M99+M103+M107+M111+M115+M119+M123+M127+M131+M135+M139</f>
      </c>
    </row>
    <row r="59" spans="1:16" ht="25.5">
      <c r="A59" t="s">
        <v>49</v>
      </c>
      <c s="34" t="s">
        <v>108</v>
      </c>
      <c s="34" t="s">
        <v>787</v>
      </c>
      <c s="35" t="s">
        <v>47</v>
      </c>
      <c s="6" t="s">
        <v>788</v>
      </c>
      <c s="36" t="s">
        <v>62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78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789</v>
      </c>
    </row>
    <row r="62" spans="1:5" ht="12.75">
      <c r="A62" t="s">
        <v>58</v>
      </c>
      <c r="E62" s="39" t="s">
        <v>80</v>
      </c>
    </row>
    <row r="63" spans="1:16" ht="25.5">
      <c r="A63" t="s">
        <v>49</v>
      </c>
      <c s="34" t="s">
        <v>115</v>
      </c>
      <c s="34" t="s">
        <v>790</v>
      </c>
      <c s="35" t="s">
        <v>47</v>
      </c>
      <c s="6" t="s">
        <v>791</v>
      </c>
      <c s="36" t="s">
        <v>62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78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789</v>
      </c>
    </row>
    <row r="66" spans="1:5" ht="12.75">
      <c r="A66" t="s">
        <v>58</v>
      </c>
      <c r="E66" s="39" t="s">
        <v>80</v>
      </c>
    </row>
    <row r="67" spans="1:16" ht="12.75">
      <c r="A67" t="s">
        <v>49</v>
      </c>
      <c s="34" t="s">
        <v>121</v>
      </c>
      <c s="34" t="s">
        <v>792</v>
      </c>
      <c s="35" t="s">
        <v>47</v>
      </c>
      <c s="6" t="s">
        <v>793</v>
      </c>
      <c s="36" t="s">
        <v>62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653</v>
      </c>
    </row>
    <row r="70" spans="1:5" ht="12.75">
      <c r="A70" t="s">
        <v>58</v>
      </c>
      <c r="E70" s="39" t="s">
        <v>794</v>
      </c>
    </row>
    <row r="71" spans="1:16" ht="12.75">
      <c r="A71" t="s">
        <v>49</v>
      </c>
      <c s="34" t="s">
        <v>125</v>
      </c>
      <c s="34" t="s">
        <v>795</v>
      </c>
      <c s="35" t="s">
        <v>47</v>
      </c>
      <c s="6" t="s">
        <v>796</v>
      </c>
      <c s="36" t="s">
        <v>62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78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797</v>
      </c>
    </row>
    <row r="74" spans="1:5" ht="12.75">
      <c r="A74" t="s">
        <v>58</v>
      </c>
      <c r="E74" s="39" t="s">
        <v>80</v>
      </c>
    </row>
    <row r="75" spans="1:16" ht="12.75">
      <c r="A75" t="s">
        <v>49</v>
      </c>
      <c s="34" t="s">
        <v>128</v>
      </c>
      <c s="34" t="s">
        <v>798</v>
      </c>
      <c s="35" t="s">
        <v>47</v>
      </c>
      <c s="6" t="s">
        <v>799</v>
      </c>
      <c s="36" t="s">
        <v>62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78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797</v>
      </c>
    </row>
    <row r="78" spans="1:5" ht="12.75">
      <c r="A78" t="s">
        <v>58</v>
      </c>
      <c r="E78" s="39" t="s">
        <v>80</v>
      </c>
    </row>
    <row r="79" spans="1:16" ht="12.75">
      <c r="A79" t="s">
        <v>49</v>
      </c>
      <c s="34" t="s">
        <v>131</v>
      </c>
      <c s="34" t="s">
        <v>152</v>
      </c>
      <c s="35" t="s">
        <v>47</v>
      </c>
      <c s="6" t="s">
        <v>153</v>
      </c>
      <c s="36" t="s">
        <v>77</v>
      </c>
      <c s="37">
        <v>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636</v>
      </c>
    </row>
    <row r="82" spans="1:5" ht="38.25">
      <c r="A82" t="s">
        <v>58</v>
      </c>
      <c r="E82" s="39" t="s">
        <v>150</v>
      </c>
    </row>
    <row r="83" spans="1:16" ht="12.75">
      <c r="A83" t="s">
        <v>49</v>
      </c>
      <c s="34" t="s">
        <v>135</v>
      </c>
      <c s="34" t="s">
        <v>800</v>
      </c>
      <c s="35" t="s">
        <v>47</v>
      </c>
      <c s="6" t="s">
        <v>801</v>
      </c>
      <c s="36" t="s">
        <v>77</v>
      </c>
      <c s="37">
        <v>85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636</v>
      </c>
    </row>
    <row r="86" spans="1:5" ht="89.25">
      <c r="A86" t="s">
        <v>58</v>
      </c>
      <c r="E86" s="39" t="s">
        <v>802</v>
      </c>
    </row>
    <row r="87" spans="1:16" ht="25.5">
      <c r="A87" t="s">
        <v>49</v>
      </c>
      <c s="34" t="s">
        <v>138</v>
      </c>
      <c s="34" t="s">
        <v>161</v>
      </c>
      <c s="35" t="s">
        <v>47</v>
      </c>
      <c s="6" t="s">
        <v>162</v>
      </c>
      <c s="36" t="s">
        <v>62</v>
      </c>
      <c s="37">
        <v>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78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636</v>
      </c>
    </row>
    <row r="90" spans="1:5" ht="12.75">
      <c r="A90" t="s">
        <v>58</v>
      </c>
      <c r="E90" s="39" t="s">
        <v>80</v>
      </c>
    </row>
    <row r="91" spans="1:16" ht="12.75">
      <c r="A91" t="s">
        <v>49</v>
      </c>
      <c s="34" t="s">
        <v>143</v>
      </c>
      <c s="34" t="s">
        <v>173</v>
      </c>
      <c s="35" t="s">
        <v>47</v>
      </c>
      <c s="6" t="s">
        <v>174</v>
      </c>
      <c s="36" t="s">
        <v>62</v>
      </c>
      <c s="37">
        <v>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78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63</v>
      </c>
    </row>
    <row r="94" spans="1:5" ht="12.75">
      <c r="A94" t="s">
        <v>58</v>
      </c>
      <c r="E94" s="39" t="s">
        <v>80</v>
      </c>
    </row>
    <row r="95" spans="1:16" ht="12.75">
      <c r="A95" t="s">
        <v>49</v>
      </c>
      <c s="34" t="s">
        <v>147</v>
      </c>
      <c s="34" t="s">
        <v>803</v>
      </c>
      <c s="35" t="s">
        <v>47</v>
      </c>
      <c s="6" t="s">
        <v>804</v>
      </c>
      <c s="36" t="s">
        <v>245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63</v>
      </c>
    </row>
    <row r="98" spans="1:5" ht="76.5">
      <c r="A98" t="s">
        <v>58</v>
      </c>
      <c r="E98" s="39" t="s">
        <v>805</v>
      </c>
    </row>
    <row r="99" spans="1:16" ht="12.75">
      <c r="A99" t="s">
        <v>49</v>
      </c>
      <c s="34" t="s">
        <v>151</v>
      </c>
      <c s="34" t="s">
        <v>806</v>
      </c>
      <c s="35" t="s">
        <v>47</v>
      </c>
      <c s="6" t="s">
        <v>807</v>
      </c>
      <c s="36" t="s">
        <v>62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78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797</v>
      </c>
    </row>
    <row r="102" spans="1:5" ht="12.75">
      <c r="A102" t="s">
        <v>58</v>
      </c>
      <c r="E102" s="39" t="s">
        <v>80</v>
      </c>
    </row>
    <row r="103" spans="1:16" ht="12.75">
      <c r="A103" t="s">
        <v>49</v>
      </c>
      <c s="34" t="s">
        <v>154</v>
      </c>
      <c s="34" t="s">
        <v>808</v>
      </c>
      <c s="35" t="s">
        <v>47</v>
      </c>
      <c s="6" t="s">
        <v>809</v>
      </c>
      <c s="36" t="s">
        <v>62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78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797</v>
      </c>
    </row>
    <row r="106" spans="1:5" ht="12.75">
      <c r="A106" t="s">
        <v>58</v>
      </c>
      <c r="E106" s="39" t="s">
        <v>80</v>
      </c>
    </row>
    <row r="107" spans="1:16" ht="12.75">
      <c r="A107" t="s">
        <v>49</v>
      </c>
      <c s="34" t="s">
        <v>157</v>
      </c>
      <c s="34" t="s">
        <v>810</v>
      </c>
      <c s="35" t="s">
        <v>47</v>
      </c>
      <c s="6" t="s">
        <v>811</v>
      </c>
      <c s="36" t="s">
        <v>62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78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797</v>
      </c>
    </row>
    <row r="110" spans="1:5" ht="12.75">
      <c r="A110" t="s">
        <v>58</v>
      </c>
      <c r="E110" s="39" t="s">
        <v>80</v>
      </c>
    </row>
    <row r="111" spans="1:16" ht="12.75">
      <c r="A111" t="s">
        <v>49</v>
      </c>
      <c s="34" t="s">
        <v>160</v>
      </c>
      <c s="34" t="s">
        <v>812</v>
      </c>
      <c s="35" t="s">
        <v>47</v>
      </c>
      <c s="6" t="s">
        <v>813</v>
      </c>
      <c s="36" t="s">
        <v>62</v>
      </c>
      <c s="37">
        <v>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78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797</v>
      </c>
    </row>
    <row r="114" spans="1:5" ht="12.75">
      <c r="A114" t="s">
        <v>58</v>
      </c>
      <c r="E114" s="39" t="s">
        <v>80</v>
      </c>
    </row>
    <row r="115" spans="1:16" ht="12.75">
      <c r="A115" t="s">
        <v>49</v>
      </c>
      <c s="34" t="s">
        <v>163</v>
      </c>
      <c s="34" t="s">
        <v>814</v>
      </c>
      <c s="35" t="s">
        <v>47</v>
      </c>
      <c s="6" t="s">
        <v>815</v>
      </c>
      <c s="36" t="s">
        <v>62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797</v>
      </c>
    </row>
    <row r="118" spans="1:5" ht="38.25">
      <c r="A118" t="s">
        <v>58</v>
      </c>
      <c r="E118" s="39" t="s">
        <v>816</v>
      </c>
    </row>
    <row r="119" spans="1:16" ht="12.75">
      <c r="A119" t="s">
        <v>49</v>
      </c>
      <c s="34" t="s">
        <v>166</v>
      </c>
      <c s="34" t="s">
        <v>817</v>
      </c>
      <c s="35" t="s">
        <v>47</v>
      </c>
      <c s="6" t="s">
        <v>818</v>
      </c>
      <c s="36" t="s">
        <v>62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78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797</v>
      </c>
    </row>
    <row r="122" spans="1:5" ht="12.75">
      <c r="A122" t="s">
        <v>58</v>
      </c>
      <c r="E122" s="39" t="s">
        <v>80</v>
      </c>
    </row>
    <row r="123" spans="1:16" ht="12.75">
      <c r="A123" t="s">
        <v>49</v>
      </c>
      <c s="34" t="s">
        <v>169</v>
      </c>
      <c s="34" t="s">
        <v>819</v>
      </c>
      <c s="35" t="s">
        <v>47</v>
      </c>
      <c s="6" t="s">
        <v>820</v>
      </c>
      <c s="36" t="s">
        <v>62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78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63</v>
      </c>
    </row>
    <row r="126" spans="1:5" ht="12.75">
      <c r="A126" t="s">
        <v>58</v>
      </c>
      <c r="E126" s="39" t="s">
        <v>80</v>
      </c>
    </row>
    <row r="127" spans="1:16" ht="12.75">
      <c r="A127" t="s">
        <v>49</v>
      </c>
      <c s="34" t="s">
        <v>172</v>
      </c>
      <c s="34" t="s">
        <v>821</v>
      </c>
      <c s="35" t="s">
        <v>47</v>
      </c>
      <c s="6" t="s">
        <v>822</v>
      </c>
      <c s="36" t="s">
        <v>380</v>
      </c>
      <c s="37">
        <v>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78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63</v>
      </c>
    </row>
    <row r="130" spans="1:5" ht="12.75">
      <c r="A130" t="s">
        <v>58</v>
      </c>
      <c r="E130" s="39" t="s">
        <v>80</v>
      </c>
    </row>
    <row r="131" spans="1:16" ht="25.5">
      <c r="A131" t="s">
        <v>49</v>
      </c>
      <c s="34" t="s">
        <v>175</v>
      </c>
      <c s="34" t="s">
        <v>823</v>
      </c>
      <c s="35" t="s">
        <v>47</v>
      </c>
      <c s="6" t="s">
        <v>824</v>
      </c>
      <c s="36" t="s">
        <v>77</v>
      </c>
      <c s="37">
        <v>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636</v>
      </c>
    </row>
    <row r="134" spans="1:5" ht="102">
      <c r="A134" t="s">
        <v>58</v>
      </c>
      <c r="E134" s="39" t="s">
        <v>825</v>
      </c>
    </row>
    <row r="135" spans="1:16" ht="12.75">
      <c r="A135" t="s">
        <v>49</v>
      </c>
      <c s="34" t="s">
        <v>178</v>
      </c>
      <c s="34" t="s">
        <v>826</v>
      </c>
      <c s="35" t="s">
        <v>47</v>
      </c>
      <c s="6" t="s">
        <v>827</v>
      </c>
      <c s="36" t="s">
        <v>62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63</v>
      </c>
    </row>
    <row r="138" spans="1:5" ht="12.75">
      <c r="A138" t="s">
        <v>58</v>
      </c>
      <c r="E138" s="39" t="s">
        <v>827</v>
      </c>
    </row>
    <row r="139" spans="1:16" ht="12.75">
      <c r="A139" t="s">
        <v>49</v>
      </c>
      <c s="34" t="s">
        <v>183</v>
      </c>
      <c s="34" t="s">
        <v>527</v>
      </c>
      <c s="35" t="s">
        <v>47</v>
      </c>
      <c s="6" t="s">
        <v>528</v>
      </c>
      <c s="36" t="s">
        <v>62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63</v>
      </c>
    </row>
    <row r="142" spans="1:5" ht="12.75">
      <c r="A142" t="s">
        <v>58</v>
      </c>
      <c r="E142" s="39" t="s">
        <v>529</v>
      </c>
    </row>
    <row r="143" spans="1:13" ht="12.75">
      <c r="A143" t="s">
        <v>46</v>
      </c>
      <c r="C143" s="31" t="s">
        <v>20</v>
      </c>
      <c r="E143" s="33" t="s">
        <v>376</v>
      </c>
      <c r="J143" s="32">
        <f>0</f>
      </c>
      <c s="32">
        <f>0</f>
      </c>
      <c s="32">
        <f>0+L144+L148+L152+L156</f>
      </c>
      <c s="32">
        <f>0+M144+M148+M152+M156</f>
      </c>
    </row>
    <row r="144" spans="1:16" ht="12.75">
      <c r="A144" t="s">
        <v>49</v>
      </c>
      <c s="34" t="s">
        <v>187</v>
      </c>
      <c s="34" t="s">
        <v>378</v>
      </c>
      <c s="35" t="s">
        <v>47</v>
      </c>
      <c s="6" t="s">
        <v>379</v>
      </c>
      <c s="36" t="s">
        <v>380</v>
      </c>
      <c s="37">
        <v>16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63</v>
      </c>
    </row>
    <row r="147" spans="1:5" ht="12.75">
      <c r="A147" t="s">
        <v>58</v>
      </c>
      <c r="E147" s="39" t="s">
        <v>381</v>
      </c>
    </row>
    <row r="148" spans="1:16" ht="12.75">
      <c r="A148" t="s">
        <v>49</v>
      </c>
      <c s="34" t="s">
        <v>191</v>
      </c>
      <c s="34" t="s">
        <v>394</v>
      </c>
      <c s="35" t="s">
        <v>47</v>
      </c>
      <c s="6" t="s">
        <v>395</v>
      </c>
      <c s="36" t="s">
        <v>380</v>
      </c>
      <c s="37">
        <v>18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78</v>
      </c>
      <c>
        <f>(M148*21)/100</f>
      </c>
      <c t="s">
        <v>27</v>
      </c>
    </row>
    <row r="149" spans="1:5" ht="12.75">
      <c r="A149" s="35" t="s">
        <v>54</v>
      </c>
      <c r="E149" s="39" t="s">
        <v>55</v>
      </c>
    </row>
    <row r="150" spans="1:5" ht="12.75">
      <c r="A150" s="35" t="s">
        <v>56</v>
      </c>
      <c r="E150" s="40" t="s">
        <v>63</v>
      </c>
    </row>
    <row r="151" spans="1:5" ht="12.75">
      <c r="A151" t="s">
        <v>58</v>
      </c>
      <c r="E151" s="39" t="s">
        <v>80</v>
      </c>
    </row>
    <row r="152" spans="1:16" ht="12.75">
      <c r="A152" t="s">
        <v>49</v>
      </c>
      <c s="34" t="s">
        <v>194</v>
      </c>
      <c s="34" t="s">
        <v>390</v>
      </c>
      <c s="35" t="s">
        <v>47</v>
      </c>
      <c s="6" t="s">
        <v>391</v>
      </c>
      <c s="36" t="s">
        <v>62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55</v>
      </c>
    </row>
    <row r="154" spans="1:5" ht="12.75">
      <c r="A154" s="35" t="s">
        <v>56</v>
      </c>
      <c r="E154" s="40" t="s">
        <v>63</v>
      </c>
    </row>
    <row r="155" spans="1:5" ht="25.5">
      <c r="A155" t="s">
        <v>58</v>
      </c>
      <c r="E155" s="39" t="s">
        <v>392</v>
      </c>
    </row>
    <row r="156" spans="1:16" ht="12.75">
      <c r="A156" t="s">
        <v>49</v>
      </c>
      <c s="34" t="s">
        <v>198</v>
      </c>
      <c s="34" t="s">
        <v>403</v>
      </c>
      <c s="35" t="s">
        <v>47</v>
      </c>
      <c s="6" t="s">
        <v>404</v>
      </c>
      <c s="36" t="s">
        <v>380</v>
      </c>
      <c s="37">
        <v>32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55</v>
      </c>
    </row>
    <row r="158" spans="1:5" ht="12.75">
      <c r="A158" s="35" t="s">
        <v>56</v>
      </c>
      <c r="E158" s="40" t="s">
        <v>63</v>
      </c>
    </row>
    <row r="159" spans="1:5" ht="38.25">
      <c r="A159" t="s">
        <v>58</v>
      </c>
      <c r="E159" s="39" t="s">
        <v>405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828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828</v>
      </c>
      <c r="E4" s="26" t="s">
        <v>829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832</v>
      </c>
      <c r="E8" s="30" t="s">
        <v>831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833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834</v>
      </c>
      <c s="35" t="s">
        <v>47</v>
      </c>
      <c s="6" t="s">
        <v>835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836</v>
      </c>
    </row>
    <row r="12" spans="1:5" ht="12.75">
      <c r="A12" s="35" t="s">
        <v>56</v>
      </c>
      <c r="E12" s="40" t="s">
        <v>837</v>
      </c>
    </row>
    <row r="13" spans="1:5" ht="89.25">
      <c r="A13" t="s">
        <v>58</v>
      </c>
      <c r="E13" s="39" t="s">
        <v>838</v>
      </c>
    </row>
    <row r="14" spans="1:16" ht="12.75">
      <c r="A14" t="s">
        <v>49</v>
      </c>
      <c s="34" t="s">
        <v>27</v>
      </c>
      <c s="34" t="s">
        <v>839</v>
      </c>
      <c s="35" t="s">
        <v>47</v>
      </c>
      <c s="6" t="s">
        <v>840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841</v>
      </c>
    </row>
    <row r="16" spans="1:5" ht="12.75">
      <c r="A16" s="35" t="s">
        <v>56</v>
      </c>
      <c r="E16" s="40" t="s">
        <v>837</v>
      </c>
    </row>
    <row r="17" spans="1:5" ht="102">
      <c r="A17" t="s">
        <v>58</v>
      </c>
      <c r="E17" s="39" t="s">
        <v>842</v>
      </c>
    </row>
    <row r="18" spans="1:16" ht="12.75">
      <c r="A18" t="s">
        <v>49</v>
      </c>
      <c s="34" t="s">
        <v>26</v>
      </c>
      <c s="34" t="s">
        <v>843</v>
      </c>
      <c s="35" t="s">
        <v>47</v>
      </c>
      <c s="6" t="s">
        <v>844</v>
      </c>
      <c s="36" t="s">
        <v>245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845</v>
      </c>
    </row>
    <row r="20" spans="1:5" ht="12.75">
      <c r="A20" s="35" t="s">
        <v>56</v>
      </c>
      <c r="E20" s="40" t="s">
        <v>837</v>
      </c>
    </row>
    <row r="21" spans="1:5" ht="38.25">
      <c r="A21" t="s">
        <v>58</v>
      </c>
      <c r="E21" s="39" t="s">
        <v>846</v>
      </c>
    </row>
    <row r="22" spans="1:13" ht="12.75">
      <c r="A22" t="s">
        <v>46</v>
      </c>
      <c r="C22" s="31" t="s">
        <v>27</v>
      </c>
      <c r="E22" s="33" t="s">
        <v>376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70</v>
      </c>
      <c s="34" t="s">
        <v>847</v>
      </c>
      <c s="35" t="s">
        <v>47</v>
      </c>
      <c s="6" t="s">
        <v>848</v>
      </c>
      <c s="36" t="s">
        <v>245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849</v>
      </c>
    </row>
    <row r="25" spans="1:5" ht="12.75">
      <c r="A25" s="35" t="s">
        <v>56</v>
      </c>
      <c r="E25" s="40" t="s">
        <v>837</v>
      </c>
    </row>
    <row r="26" spans="1:5" ht="89.25">
      <c r="A26" t="s">
        <v>58</v>
      </c>
      <c r="E26" s="39" t="s">
        <v>850</v>
      </c>
    </row>
    <row r="27" spans="1:16" ht="12.75">
      <c r="A27" t="s">
        <v>49</v>
      </c>
      <c s="34" t="s">
        <v>74</v>
      </c>
      <c s="34" t="s">
        <v>851</v>
      </c>
      <c s="35" t="s">
        <v>47</v>
      </c>
      <c s="6" t="s">
        <v>852</v>
      </c>
      <c s="36" t="s">
        <v>245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853</v>
      </c>
    </row>
    <row r="29" spans="1:5" ht="12.75">
      <c r="A29" s="35" t="s">
        <v>56</v>
      </c>
      <c r="E29" s="40" t="s">
        <v>837</v>
      </c>
    </row>
    <row r="30" spans="1:5" ht="76.5">
      <c r="A30" t="s">
        <v>58</v>
      </c>
      <c r="E30" s="39" t="s">
        <v>854</v>
      </c>
    </row>
    <row r="31" spans="1:16" ht="12.75">
      <c r="A31" t="s">
        <v>49</v>
      </c>
      <c s="34" t="s">
        <v>81</v>
      </c>
      <c s="34" t="s">
        <v>855</v>
      </c>
      <c s="35" t="s">
        <v>47</v>
      </c>
      <c s="6" t="s">
        <v>856</v>
      </c>
      <c s="36" t="s">
        <v>62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857</v>
      </c>
    </row>
    <row r="34" spans="1:5" ht="12.75">
      <c r="A34" t="s">
        <v>58</v>
      </c>
      <c r="E34" s="39" t="s">
        <v>858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